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lizar\Desktop\exmpls\"/>
    </mc:Choice>
  </mc:AlternateContent>
  <xr:revisionPtr revIDLastSave="0" documentId="13_ncr:1_{14A3EA36-090F-4426-8748-0E9EA5E3A61F}" xr6:coauthVersionLast="47" xr6:coauthVersionMax="47" xr10:uidLastSave="{00000000-0000-0000-0000-000000000000}"/>
  <bookViews>
    <workbookView xWindow="-108" yWindow="-108" windowWidth="23256" windowHeight="12720" xr2:uid="{2A7360B4-DF6A-4EAF-9007-62EF44260F81}"/>
  </bookViews>
  <sheets>
    <sheet name="xbar-R" sheetId="1" r:id="rId1"/>
    <sheet name="xbar-s" sheetId="3" r:id="rId2"/>
    <sheet name="I-MR" sheetId="4" r:id="rId3"/>
    <sheet name="p" sheetId="5" r:id="rId4"/>
    <sheet name="np" sheetId="7" r:id="rId5"/>
    <sheet name="c" sheetId="8" r:id="rId6"/>
    <sheet name="u" sheetId="9" r:id="rId7"/>
    <sheet name="Additional Data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2" l="1"/>
  <c r="O28" i="2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" i="9"/>
  <c r="A29" i="9"/>
  <c r="S10" i="2"/>
  <c r="S11" i="2" s="1"/>
  <c r="S7" i="2"/>
  <c r="S8" i="2" s="1"/>
  <c r="S4" i="2"/>
  <c r="S5" i="2" s="1"/>
  <c r="E5" i="8"/>
  <c r="E4" i="8"/>
  <c r="D2" i="8"/>
  <c r="F2" i="7"/>
  <c r="E2" i="7"/>
  <c r="F26" i="2"/>
  <c r="G28" i="2" s="1"/>
  <c r="G29" i="2" s="1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" i="5"/>
  <c r="A29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" i="5"/>
  <c r="K21" i="2"/>
  <c r="K22" i="2" s="1"/>
  <c r="K18" i="2"/>
  <c r="K19" i="2" s="1"/>
  <c r="K15" i="2"/>
  <c r="K16" i="2" s="1"/>
  <c r="K10" i="2"/>
  <c r="K11" i="2" s="1"/>
  <c r="K7" i="2"/>
  <c r="K8" i="2" s="1"/>
  <c r="K4" i="2"/>
  <c r="K5" i="2" s="1"/>
  <c r="J22" i="2"/>
  <c r="J21" i="2"/>
  <c r="J19" i="2"/>
  <c r="J18" i="2"/>
  <c r="J16" i="2"/>
  <c r="J15" i="2"/>
  <c r="J11" i="2"/>
  <c r="J10" i="2"/>
  <c r="J8" i="2"/>
  <c r="J7" i="2"/>
  <c r="I11" i="4"/>
  <c r="I10" i="4"/>
  <c r="H11" i="4"/>
  <c r="H10" i="4"/>
  <c r="H4" i="4"/>
  <c r="I9" i="4"/>
  <c r="H9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3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" i="4"/>
  <c r="G21" i="2"/>
  <c r="G22" i="2" s="1"/>
  <c r="G18" i="2"/>
  <c r="G19" i="2" s="1"/>
  <c r="G15" i="2"/>
  <c r="G16" i="2" s="1"/>
  <c r="G10" i="2"/>
  <c r="G11" i="2" s="1"/>
  <c r="G7" i="2"/>
  <c r="G8" i="2" s="1"/>
  <c r="G4" i="2"/>
  <c r="G5" i="2" s="1"/>
  <c r="C19" i="3"/>
  <c r="C18" i="3"/>
  <c r="B19" i="3"/>
  <c r="B18" i="3"/>
  <c r="C17" i="3"/>
  <c r="B17" i="3"/>
  <c r="P4" i="3"/>
  <c r="P5" i="3"/>
  <c r="P6" i="3"/>
  <c r="P7" i="3"/>
  <c r="P8" i="3"/>
  <c r="P9" i="3"/>
  <c r="P10" i="3"/>
  <c r="P11" i="3"/>
  <c r="P12" i="3"/>
  <c r="P13" i="3"/>
  <c r="P14" i="3"/>
  <c r="P3" i="3"/>
  <c r="O4" i="3"/>
  <c r="O5" i="3"/>
  <c r="O6" i="3"/>
  <c r="O7" i="3"/>
  <c r="O8" i="3"/>
  <c r="O9" i="3"/>
  <c r="O10" i="3"/>
  <c r="O11" i="3"/>
  <c r="O12" i="3"/>
  <c r="O13" i="3"/>
  <c r="O14" i="3"/>
  <c r="O3" i="3"/>
  <c r="C21" i="2"/>
  <c r="C22" i="2" s="1"/>
  <c r="C18" i="2"/>
  <c r="C19" i="2" s="1"/>
  <c r="C15" i="2"/>
  <c r="C16" i="2" s="1"/>
  <c r="C10" i="2"/>
  <c r="C11" i="2" s="1"/>
  <c r="C7" i="2"/>
  <c r="C8" i="2" s="1"/>
  <c r="C4" i="2"/>
  <c r="C5" i="2" s="1"/>
  <c r="B19" i="1"/>
  <c r="B18" i="1"/>
  <c r="C19" i="1"/>
  <c r="C18" i="1"/>
  <c r="C17" i="1"/>
  <c r="B17" i="1"/>
  <c r="H4" i="1"/>
  <c r="H5" i="1"/>
  <c r="H6" i="1"/>
  <c r="H7" i="1"/>
  <c r="H8" i="1"/>
  <c r="H9" i="1"/>
  <c r="H10" i="1"/>
  <c r="H11" i="1"/>
  <c r="H12" i="1"/>
  <c r="H13" i="1"/>
  <c r="H14" i="1"/>
  <c r="H3" i="1"/>
  <c r="G4" i="1"/>
  <c r="G5" i="1"/>
  <c r="G6" i="1"/>
  <c r="G7" i="1"/>
  <c r="G8" i="1"/>
  <c r="G9" i="1"/>
  <c r="G10" i="1"/>
  <c r="G11" i="1"/>
  <c r="G12" i="1"/>
  <c r="G13" i="1"/>
  <c r="G14" i="1"/>
  <c r="G3" i="1"/>
  <c r="F4" i="7" l="1"/>
  <c r="O7" i="2" s="1"/>
  <c r="O8" i="2" s="1"/>
  <c r="O4" i="2"/>
  <c r="O5" i="2" s="1"/>
  <c r="F5" i="7" l="1"/>
  <c r="O10" i="2" s="1"/>
  <c r="O11" i="2" s="1"/>
</calcChain>
</file>

<file path=xl/sharedStrings.xml><?xml version="1.0" encoding="utf-8"?>
<sst xmlns="http://schemas.openxmlformats.org/spreadsheetml/2006/main" count="142" uniqueCount="60">
  <si>
    <t>Sample
Number</t>
  </si>
  <si>
    <t>Unit 1
Linear Density</t>
  </si>
  <si>
    <t>Unit 2
Linear Density</t>
  </si>
  <si>
    <t>Unit 3
Linear Density</t>
  </si>
  <si>
    <t>Unit 4
Linear Density</t>
  </si>
  <si>
    <t>x̄</t>
  </si>
  <si>
    <t>R</t>
  </si>
  <si>
    <t>x̄ chart</t>
  </si>
  <si>
    <t>CL</t>
  </si>
  <si>
    <t>LCL</t>
  </si>
  <si>
    <t>A2</t>
  </si>
  <si>
    <t>D4</t>
  </si>
  <si>
    <t>Constants</t>
  </si>
  <si>
    <t>UCL</t>
  </si>
  <si>
    <t>R chart</t>
  </si>
  <si>
    <t>D3</t>
  </si>
  <si>
    <t>Xbar R</t>
  </si>
  <si>
    <t>x</t>
  </si>
  <si>
    <t>y</t>
  </si>
  <si>
    <t>x chart</t>
  </si>
  <si>
    <t>Unit 5
Linear Density</t>
  </si>
  <si>
    <t>Unit 6
Linear Density</t>
  </si>
  <si>
    <t>Unit 7
Linear Density</t>
  </si>
  <si>
    <t>Unit 8
Linear Density</t>
  </si>
  <si>
    <t>Unit 9
Linear Density</t>
  </si>
  <si>
    <t>Unit 10
Linear Density</t>
  </si>
  <si>
    <t>Unit 11
Linear Density</t>
  </si>
  <si>
    <t>Unit 12
Linear Density</t>
  </si>
  <si>
    <t>s</t>
  </si>
  <si>
    <t>A3</t>
  </si>
  <si>
    <t>B3</t>
  </si>
  <si>
    <t>B4</t>
  </si>
  <si>
    <t>s chart</t>
  </si>
  <si>
    <t>Xbar s</t>
  </si>
  <si>
    <t>No</t>
  </si>
  <si>
    <t>Linear density</t>
  </si>
  <si>
    <t>MR chart</t>
  </si>
  <si>
    <t>I chart</t>
  </si>
  <si>
    <t>E2</t>
  </si>
  <si>
    <t>I MR</t>
  </si>
  <si>
    <t>Subgroup No</t>
  </si>
  <si>
    <t>Produced items</t>
  </si>
  <si>
    <t>Defective items</t>
  </si>
  <si>
    <t>p</t>
  </si>
  <si>
    <t>p̄</t>
  </si>
  <si>
    <t>p chart</t>
  </si>
  <si>
    <t>Group Id</t>
  </si>
  <si>
    <t>Defectives</t>
  </si>
  <si>
    <t>np̄</t>
  </si>
  <si>
    <t>np</t>
  </si>
  <si>
    <t>Id</t>
  </si>
  <si>
    <t>Defects</t>
  </si>
  <si>
    <t>c̄</t>
  </si>
  <si>
    <t>c</t>
  </si>
  <si>
    <t>Fabric Length</t>
  </si>
  <si>
    <t>Number of Defects</t>
  </si>
  <si>
    <t>u</t>
  </si>
  <si>
    <t>Set number</t>
  </si>
  <si>
    <t>ū</t>
  </si>
  <si>
    <t>u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</si>
</sst>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9" formatCode="0.000"/>
    <numFmt numFmtId="171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/>
    <xf numFmtId="169" fontId="0" fillId="0" borderId="1" xfId="0" applyNumberFormat="1" applyBorder="1"/>
    <xf numFmtId="39" fontId="0" fillId="0" borderId="1" xfId="0" applyNumberFormat="1" applyBorder="1"/>
    <xf numFmtId="39" fontId="0" fillId="0" borderId="1" xfId="1" applyNumberFormat="1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171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1" fontId="0" fillId="0" borderId="1" xfId="0" applyNumberFormat="1" applyFont="1" applyBorder="1"/>
    <xf numFmtId="0" fontId="2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'xbar-R'!$B$16</c:f>
          <c:strCache>
            <c:ptCount val="1"/>
            <c:pt idx="0">
              <c:v>x̄ chart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'Additional Data'!$A$4:$A$5</c:f>
              <c:strCache>
                <c:ptCount val="2"/>
                <c:pt idx="0">
                  <c:v>CL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Data'!$B$4:$B$5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'Additional Data'!$C$4:$C$5</c:f>
              <c:numCache>
                <c:formatCode>#,##0.00_);\(#,##0.00\)</c:formatCode>
                <c:ptCount val="2"/>
                <c:pt idx="0">
                  <c:v>259.47916666666669</c:v>
                </c:pt>
                <c:pt idx="1">
                  <c:v>259.47916666666669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2B-4A24-A2E6-D10D48089871}"/>
            </c:ext>
          </c:extLst>
        </c:ser>
        <c:ser>
          <c:idx val="2"/>
          <c:order val="1"/>
          <c:tx>
            <c:strRef>
              <c:f>'Additional Data'!$A$7:$A$8</c:f>
              <c:strCache>
                <c:ptCount val="2"/>
                <c:pt idx="0">
                  <c:v>UCL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2B-4A24-A2E6-D10D48089871}"/>
              </c:ext>
            </c:extLst>
          </c:dPt>
          <c:xVal>
            <c:numRef>
              <c:f>'Additional Data'!$B$7:$B$8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'Additional Data'!$C$7:$C$8</c:f>
              <c:numCache>
                <c:formatCode>#,##0.00_);\(#,##0.00\)</c:formatCode>
                <c:ptCount val="2"/>
                <c:pt idx="0">
                  <c:v>273.9376666666667</c:v>
                </c:pt>
                <c:pt idx="1">
                  <c:v>273.9376666666667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2B-4A24-A2E6-D10D48089871}"/>
            </c:ext>
          </c:extLst>
        </c:ser>
        <c:ser>
          <c:idx val="3"/>
          <c:order val="2"/>
          <c:tx>
            <c:strRef>
              <c:f>'Additional Data'!$A$10:$A$11</c:f>
              <c:strCache>
                <c:ptCount val="2"/>
                <c:pt idx="0">
                  <c:v>LCL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Data'!$B$10:$B$11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'Additional Data'!$C$10:$C$11</c:f>
              <c:numCache>
                <c:formatCode>#,##0.00_);\(#,##0.00\)</c:formatCode>
                <c:ptCount val="2"/>
                <c:pt idx="0">
                  <c:v>245.0206666666667</c:v>
                </c:pt>
                <c:pt idx="1">
                  <c:v>245.0206666666667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A2B-4A24-A2E6-D10D48089871}"/>
            </c:ext>
          </c:extLst>
        </c:ser>
        <c:ser>
          <c:idx val="0"/>
          <c:order val="3"/>
          <c:tx>
            <c:strRef>
              <c:f>'xbar-R'!$B$16</c:f>
              <c:strCache>
                <c:ptCount val="1"/>
                <c:pt idx="0">
                  <c:v>x̄ chart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'xbar-R'!$A$3:$A$14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'xbar-R'!$G$3:$G$14</c:f>
              <c:numCache>
                <c:formatCode>0.00</c:formatCode>
                <c:ptCount val="12"/>
                <c:pt idx="0">
                  <c:v>256</c:v>
                </c:pt>
                <c:pt idx="1">
                  <c:v>261.75</c:v>
                </c:pt>
                <c:pt idx="2">
                  <c:v>256.75</c:v>
                </c:pt>
                <c:pt idx="3">
                  <c:v>256</c:v>
                </c:pt>
                <c:pt idx="4">
                  <c:v>259.25</c:v>
                </c:pt>
                <c:pt idx="5">
                  <c:v>270.5</c:v>
                </c:pt>
                <c:pt idx="6">
                  <c:v>259.25</c:v>
                </c:pt>
                <c:pt idx="7">
                  <c:v>268.25</c:v>
                </c:pt>
                <c:pt idx="8">
                  <c:v>262.5</c:v>
                </c:pt>
                <c:pt idx="9">
                  <c:v>258</c:v>
                </c:pt>
                <c:pt idx="10">
                  <c:v>250.5</c:v>
                </c:pt>
                <c:pt idx="11">
                  <c:v>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2B-4A24-A2E6-D10D48089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892400"/>
        <c:axId val="1519661424"/>
      </c:scatterChart>
      <c:valAx>
        <c:axId val="662892400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661424"/>
        <c:crosses val="autoZero"/>
        <c:crossBetween val="midCat"/>
        <c:majorUnit val="1"/>
      </c:valAx>
      <c:valAx>
        <c:axId val="1519661424"/>
        <c:scaling>
          <c:orientation val="minMax"/>
          <c:max val="280"/>
          <c:min val="2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8924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'Additional Data'!$K$25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Data'!$J$26:$J$99</c:f>
              <c:numCache>
                <c:formatCode>General</c:formatCode>
                <c:ptCount val="74"/>
                <c:pt idx="0">
                  <c:v>1</c:v>
                </c:pt>
                <c:pt idx="1">
                  <c:v>1.5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4.5</c:v>
                </c:pt>
                <c:pt idx="12">
                  <c:v>5</c:v>
                </c:pt>
                <c:pt idx="13">
                  <c:v>5.5</c:v>
                </c:pt>
                <c:pt idx="14">
                  <c:v>5.5</c:v>
                </c:pt>
                <c:pt idx="15">
                  <c:v>6</c:v>
                </c:pt>
                <c:pt idx="16">
                  <c:v>6.5</c:v>
                </c:pt>
                <c:pt idx="17">
                  <c:v>6.5</c:v>
                </c:pt>
                <c:pt idx="18">
                  <c:v>7</c:v>
                </c:pt>
                <c:pt idx="19">
                  <c:v>7.5</c:v>
                </c:pt>
                <c:pt idx="20">
                  <c:v>7.5</c:v>
                </c:pt>
                <c:pt idx="21">
                  <c:v>8</c:v>
                </c:pt>
                <c:pt idx="22">
                  <c:v>8.5</c:v>
                </c:pt>
                <c:pt idx="23">
                  <c:v>8.5</c:v>
                </c:pt>
                <c:pt idx="24">
                  <c:v>9</c:v>
                </c:pt>
                <c:pt idx="25">
                  <c:v>9.5</c:v>
                </c:pt>
                <c:pt idx="26">
                  <c:v>9.5</c:v>
                </c:pt>
                <c:pt idx="27">
                  <c:v>10</c:v>
                </c:pt>
                <c:pt idx="28">
                  <c:v>10.5</c:v>
                </c:pt>
                <c:pt idx="29">
                  <c:v>10.5</c:v>
                </c:pt>
                <c:pt idx="30">
                  <c:v>11</c:v>
                </c:pt>
                <c:pt idx="31">
                  <c:v>11.5</c:v>
                </c:pt>
                <c:pt idx="32">
                  <c:v>11.5</c:v>
                </c:pt>
                <c:pt idx="33">
                  <c:v>12</c:v>
                </c:pt>
                <c:pt idx="34">
                  <c:v>12.5</c:v>
                </c:pt>
                <c:pt idx="35">
                  <c:v>12.5</c:v>
                </c:pt>
                <c:pt idx="36">
                  <c:v>13</c:v>
                </c:pt>
                <c:pt idx="37">
                  <c:v>13.5</c:v>
                </c:pt>
                <c:pt idx="38">
                  <c:v>13.5</c:v>
                </c:pt>
                <c:pt idx="39">
                  <c:v>14</c:v>
                </c:pt>
                <c:pt idx="40">
                  <c:v>14.5</c:v>
                </c:pt>
                <c:pt idx="41">
                  <c:v>14.5</c:v>
                </c:pt>
                <c:pt idx="42">
                  <c:v>15</c:v>
                </c:pt>
                <c:pt idx="43">
                  <c:v>15.5</c:v>
                </c:pt>
                <c:pt idx="44">
                  <c:v>15.5</c:v>
                </c:pt>
                <c:pt idx="45">
                  <c:v>16</c:v>
                </c:pt>
                <c:pt idx="46">
                  <c:v>16.5</c:v>
                </c:pt>
                <c:pt idx="47">
                  <c:v>16.5</c:v>
                </c:pt>
                <c:pt idx="48">
                  <c:v>17</c:v>
                </c:pt>
                <c:pt idx="49">
                  <c:v>17.5</c:v>
                </c:pt>
                <c:pt idx="50">
                  <c:v>17.5</c:v>
                </c:pt>
                <c:pt idx="51">
                  <c:v>18</c:v>
                </c:pt>
                <c:pt idx="52">
                  <c:v>18.5</c:v>
                </c:pt>
                <c:pt idx="53">
                  <c:v>18.5</c:v>
                </c:pt>
                <c:pt idx="54">
                  <c:v>19</c:v>
                </c:pt>
                <c:pt idx="55">
                  <c:v>19.5</c:v>
                </c:pt>
                <c:pt idx="56">
                  <c:v>19.5</c:v>
                </c:pt>
                <c:pt idx="57">
                  <c:v>20</c:v>
                </c:pt>
                <c:pt idx="58">
                  <c:v>20.5</c:v>
                </c:pt>
                <c:pt idx="59">
                  <c:v>20.5</c:v>
                </c:pt>
                <c:pt idx="60">
                  <c:v>21</c:v>
                </c:pt>
                <c:pt idx="61">
                  <c:v>21.5</c:v>
                </c:pt>
                <c:pt idx="62">
                  <c:v>21.5</c:v>
                </c:pt>
                <c:pt idx="63">
                  <c:v>22</c:v>
                </c:pt>
                <c:pt idx="64">
                  <c:v>22.5</c:v>
                </c:pt>
                <c:pt idx="65">
                  <c:v>22.5</c:v>
                </c:pt>
                <c:pt idx="66">
                  <c:v>23</c:v>
                </c:pt>
                <c:pt idx="67">
                  <c:v>23.5</c:v>
                </c:pt>
                <c:pt idx="68">
                  <c:v>23.5</c:v>
                </c:pt>
                <c:pt idx="69">
                  <c:v>24</c:v>
                </c:pt>
                <c:pt idx="70">
                  <c:v>24.5</c:v>
                </c:pt>
                <c:pt idx="71">
                  <c:v>24.5</c:v>
                </c:pt>
                <c:pt idx="72">
                  <c:v>25</c:v>
                </c:pt>
                <c:pt idx="73">
                  <c:v>25.5</c:v>
                </c:pt>
              </c:numCache>
            </c:numRef>
          </c:xVal>
          <c:yVal>
            <c:numRef>
              <c:f>'Additional Data'!$K$26:$K$99</c:f>
              <c:numCache>
                <c:formatCode>General</c:formatCode>
                <c:ptCount val="74"/>
                <c:pt idx="0">
                  <c:v>0.32154520156993499</c:v>
                </c:pt>
                <c:pt idx="1">
                  <c:v>0.32154520156993499</c:v>
                </c:pt>
                <c:pt idx="2">
                  <c:v>0.30654458946893859</c:v>
                </c:pt>
                <c:pt idx="3">
                  <c:v>0.30654458946893859</c:v>
                </c:pt>
                <c:pt idx="4">
                  <c:v>0.30654458946893859</c:v>
                </c:pt>
                <c:pt idx="5">
                  <c:v>0.30348179661418401</c:v>
                </c:pt>
                <c:pt idx="6">
                  <c:v>0.30348179661418401</c:v>
                </c:pt>
                <c:pt idx="7">
                  <c:v>0.30348179661418401</c:v>
                </c:pt>
                <c:pt idx="8">
                  <c:v>0.29796681283872772</c:v>
                </c:pt>
                <c:pt idx="9">
                  <c:v>0.29796681283872772</c:v>
                </c:pt>
                <c:pt idx="10">
                  <c:v>0.29796681283872772</c:v>
                </c:pt>
                <c:pt idx="11">
                  <c:v>0.29547159762985631</c:v>
                </c:pt>
                <c:pt idx="12">
                  <c:v>0.29547159762985631</c:v>
                </c:pt>
                <c:pt idx="13">
                  <c:v>0.29547159762985631</c:v>
                </c:pt>
                <c:pt idx="14">
                  <c:v>0.30063027907152584</c:v>
                </c:pt>
                <c:pt idx="15">
                  <c:v>0.30063027907152584</c:v>
                </c:pt>
                <c:pt idx="16">
                  <c:v>0.30063027907152584</c:v>
                </c:pt>
                <c:pt idx="17">
                  <c:v>0.30063027907152584</c:v>
                </c:pt>
                <c:pt idx="18">
                  <c:v>0.30063027907152584</c:v>
                </c:pt>
                <c:pt idx="19">
                  <c:v>0.30063027907152584</c:v>
                </c:pt>
                <c:pt idx="20">
                  <c:v>0.29796681283872772</c:v>
                </c:pt>
                <c:pt idx="21">
                  <c:v>0.29796681283872772</c:v>
                </c:pt>
                <c:pt idx="22">
                  <c:v>0.29796681283872772</c:v>
                </c:pt>
                <c:pt idx="23">
                  <c:v>0.29796681283872772</c:v>
                </c:pt>
                <c:pt idx="24">
                  <c:v>0.29796681283872772</c:v>
                </c:pt>
                <c:pt idx="25">
                  <c:v>0.29796681283872772</c:v>
                </c:pt>
                <c:pt idx="26">
                  <c:v>0.29796681283872772</c:v>
                </c:pt>
                <c:pt idx="27">
                  <c:v>0.29796681283872772</c:v>
                </c:pt>
                <c:pt idx="28">
                  <c:v>0.29796681283872772</c:v>
                </c:pt>
                <c:pt idx="29">
                  <c:v>0.30063027907152584</c:v>
                </c:pt>
                <c:pt idx="30">
                  <c:v>0.30063027907152584</c:v>
                </c:pt>
                <c:pt idx="31">
                  <c:v>0.30063027907152584</c:v>
                </c:pt>
                <c:pt idx="32">
                  <c:v>0.32154520156993499</c:v>
                </c:pt>
                <c:pt idx="33">
                  <c:v>0.32154520156993499</c:v>
                </c:pt>
                <c:pt idx="34">
                  <c:v>0.32154520156993499</c:v>
                </c:pt>
                <c:pt idx="35">
                  <c:v>0.30654458946893859</c:v>
                </c:pt>
                <c:pt idx="36">
                  <c:v>0.30654458946893859</c:v>
                </c:pt>
                <c:pt idx="37">
                  <c:v>0.30654458946893859</c:v>
                </c:pt>
                <c:pt idx="38">
                  <c:v>0.31341906197928532</c:v>
                </c:pt>
                <c:pt idx="39">
                  <c:v>0.31341906197928532</c:v>
                </c:pt>
                <c:pt idx="40">
                  <c:v>0.31341906197928532</c:v>
                </c:pt>
                <c:pt idx="41">
                  <c:v>0.31730281399052451</c:v>
                </c:pt>
                <c:pt idx="42">
                  <c:v>0.31730281399052451</c:v>
                </c:pt>
                <c:pt idx="43">
                  <c:v>0.31730281399052451</c:v>
                </c:pt>
                <c:pt idx="44">
                  <c:v>0.30348179661418401</c:v>
                </c:pt>
                <c:pt idx="45">
                  <c:v>0.30348179661418401</c:v>
                </c:pt>
                <c:pt idx="46">
                  <c:v>0.30348179661418401</c:v>
                </c:pt>
                <c:pt idx="47">
                  <c:v>0.30063027907152584</c:v>
                </c:pt>
                <c:pt idx="48">
                  <c:v>0.30063027907152584</c:v>
                </c:pt>
                <c:pt idx="49">
                  <c:v>0.30063027907152584</c:v>
                </c:pt>
                <c:pt idx="50">
                  <c:v>0.29547159762985631</c:v>
                </c:pt>
                <c:pt idx="51">
                  <c:v>0.29547159762985631</c:v>
                </c:pt>
                <c:pt idx="52">
                  <c:v>0.29547159762985631</c:v>
                </c:pt>
                <c:pt idx="53">
                  <c:v>0.30654458946893859</c:v>
                </c:pt>
                <c:pt idx="54">
                  <c:v>0.30654458946893859</c:v>
                </c:pt>
                <c:pt idx="55">
                  <c:v>0.30654458946893859</c:v>
                </c:pt>
                <c:pt idx="56">
                  <c:v>0.29547159762985631</c:v>
                </c:pt>
                <c:pt idx="57">
                  <c:v>0.29547159762985631</c:v>
                </c:pt>
                <c:pt idx="58">
                  <c:v>0.29547159762985631</c:v>
                </c:pt>
                <c:pt idx="59">
                  <c:v>0.31730281399052451</c:v>
                </c:pt>
                <c:pt idx="60">
                  <c:v>0.31730281399052451</c:v>
                </c:pt>
                <c:pt idx="61">
                  <c:v>0.31730281399052451</c:v>
                </c:pt>
                <c:pt idx="62">
                  <c:v>0.31341906197928532</c:v>
                </c:pt>
                <c:pt idx="63">
                  <c:v>0.31341906197928532</c:v>
                </c:pt>
                <c:pt idx="64">
                  <c:v>0.31341906197928532</c:v>
                </c:pt>
                <c:pt idx="65">
                  <c:v>0.31730281399052451</c:v>
                </c:pt>
                <c:pt idx="66">
                  <c:v>0.31730281399052451</c:v>
                </c:pt>
                <c:pt idx="67">
                  <c:v>0.31730281399052451</c:v>
                </c:pt>
                <c:pt idx="68">
                  <c:v>0.30984610614883523</c:v>
                </c:pt>
                <c:pt idx="69">
                  <c:v>0.30984610614883523</c:v>
                </c:pt>
                <c:pt idx="70">
                  <c:v>0.30984610614883523</c:v>
                </c:pt>
                <c:pt idx="71">
                  <c:v>0.29547159762985631</c:v>
                </c:pt>
                <c:pt idx="72">
                  <c:v>0.29547159762985631</c:v>
                </c:pt>
                <c:pt idx="73">
                  <c:v>0.29547159762985631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8C-4ED1-8D4A-A2BAA61C4327}"/>
            </c:ext>
          </c:extLst>
        </c:ser>
        <c:ser>
          <c:idx val="2"/>
          <c:order val="1"/>
          <c:tx>
            <c:strRef>
              <c:f>'Additional Data'!$L$25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Data'!$J$26:$J$99</c:f>
              <c:numCache>
                <c:formatCode>General</c:formatCode>
                <c:ptCount val="74"/>
                <c:pt idx="0">
                  <c:v>1</c:v>
                </c:pt>
                <c:pt idx="1">
                  <c:v>1.5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4.5</c:v>
                </c:pt>
                <c:pt idx="12">
                  <c:v>5</c:v>
                </c:pt>
                <c:pt idx="13">
                  <c:v>5.5</c:v>
                </c:pt>
                <c:pt idx="14">
                  <c:v>5.5</c:v>
                </c:pt>
                <c:pt idx="15">
                  <c:v>6</c:v>
                </c:pt>
                <c:pt idx="16">
                  <c:v>6.5</c:v>
                </c:pt>
                <c:pt idx="17">
                  <c:v>6.5</c:v>
                </c:pt>
                <c:pt idx="18">
                  <c:v>7</c:v>
                </c:pt>
                <c:pt idx="19">
                  <c:v>7.5</c:v>
                </c:pt>
                <c:pt idx="20">
                  <c:v>7.5</c:v>
                </c:pt>
                <c:pt idx="21">
                  <c:v>8</c:v>
                </c:pt>
                <c:pt idx="22">
                  <c:v>8.5</c:v>
                </c:pt>
                <c:pt idx="23">
                  <c:v>8.5</c:v>
                </c:pt>
                <c:pt idx="24">
                  <c:v>9</c:v>
                </c:pt>
                <c:pt idx="25">
                  <c:v>9.5</c:v>
                </c:pt>
                <c:pt idx="26">
                  <c:v>9.5</c:v>
                </c:pt>
                <c:pt idx="27">
                  <c:v>10</c:v>
                </c:pt>
                <c:pt idx="28">
                  <c:v>10.5</c:v>
                </c:pt>
                <c:pt idx="29">
                  <c:v>10.5</c:v>
                </c:pt>
                <c:pt idx="30">
                  <c:v>11</c:v>
                </c:pt>
                <c:pt idx="31">
                  <c:v>11.5</c:v>
                </c:pt>
                <c:pt idx="32">
                  <c:v>11.5</c:v>
                </c:pt>
                <c:pt idx="33">
                  <c:v>12</c:v>
                </c:pt>
                <c:pt idx="34">
                  <c:v>12.5</c:v>
                </c:pt>
                <c:pt idx="35">
                  <c:v>12.5</c:v>
                </c:pt>
                <c:pt idx="36">
                  <c:v>13</c:v>
                </c:pt>
                <c:pt idx="37">
                  <c:v>13.5</c:v>
                </c:pt>
                <c:pt idx="38">
                  <c:v>13.5</c:v>
                </c:pt>
                <c:pt idx="39">
                  <c:v>14</c:v>
                </c:pt>
                <c:pt idx="40">
                  <c:v>14.5</c:v>
                </c:pt>
                <c:pt idx="41">
                  <c:v>14.5</c:v>
                </c:pt>
                <c:pt idx="42">
                  <c:v>15</c:v>
                </c:pt>
                <c:pt idx="43">
                  <c:v>15.5</c:v>
                </c:pt>
                <c:pt idx="44">
                  <c:v>15.5</c:v>
                </c:pt>
                <c:pt idx="45">
                  <c:v>16</c:v>
                </c:pt>
                <c:pt idx="46">
                  <c:v>16.5</c:v>
                </c:pt>
                <c:pt idx="47">
                  <c:v>16.5</c:v>
                </c:pt>
                <c:pt idx="48">
                  <c:v>17</c:v>
                </c:pt>
                <c:pt idx="49">
                  <c:v>17.5</c:v>
                </c:pt>
                <c:pt idx="50">
                  <c:v>17.5</c:v>
                </c:pt>
                <c:pt idx="51">
                  <c:v>18</c:v>
                </c:pt>
                <c:pt idx="52">
                  <c:v>18.5</c:v>
                </c:pt>
                <c:pt idx="53">
                  <c:v>18.5</c:v>
                </c:pt>
                <c:pt idx="54">
                  <c:v>19</c:v>
                </c:pt>
                <c:pt idx="55">
                  <c:v>19.5</c:v>
                </c:pt>
                <c:pt idx="56">
                  <c:v>19.5</c:v>
                </c:pt>
                <c:pt idx="57">
                  <c:v>20</c:v>
                </c:pt>
                <c:pt idx="58">
                  <c:v>20.5</c:v>
                </c:pt>
                <c:pt idx="59">
                  <c:v>20.5</c:v>
                </c:pt>
                <c:pt idx="60">
                  <c:v>21</c:v>
                </c:pt>
                <c:pt idx="61">
                  <c:v>21.5</c:v>
                </c:pt>
                <c:pt idx="62">
                  <c:v>21.5</c:v>
                </c:pt>
                <c:pt idx="63">
                  <c:v>22</c:v>
                </c:pt>
                <c:pt idx="64">
                  <c:v>22.5</c:v>
                </c:pt>
                <c:pt idx="65">
                  <c:v>22.5</c:v>
                </c:pt>
                <c:pt idx="66">
                  <c:v>23</c:v>
                </c:pt>
                <c:pt idx="67">
                  <c:v>23.5</c:v>
                </c:pt>
                <c:pt idx="68">
                  <c:v>23.5</c:v>
                </c:pt>
                <c:pt idx="69">
                  <c:v>24</c:v>
                </c:pt>
                <c:pt idx="70">
                  <c:v>24.5</c:v>
                </c:pt>
                <c:pt idx="71">
                  <c:v>24.5</c:v>
                </c:pt>
                <c:pt idx="72">
                  <c:v>25</c:v>
                </c:pt>
                <c:pt idx="73">
                  <c:v>25.5</c:v>
                </c:pt>
              </c:numCache>
            </c:numRef>
          </c:xVal>
          <c:yVal>
            <c:numRef>
              <c:f>'Additional Data'!$L$26:$L$99</c:f>
              <c:numCache>
                <c:formatCode>General</c:formatCode>
                <c:ptCount val="74"/>
                <c:pt idx="0">
                  <c:v>3.7369527112235568E-2</c:v>
                </c:pt>
                <c:pt idx="1">
                  <c:v>3.7369527112235568E-2</c:v>
                </c:pt>
                <c:pt idx="2">
                  <c:v>5.237013921323197E-2</c:v>
                </c:pt>
                <c:pt idx="3">
                  <c:v>5.237013921323197E-2</c:v>
                </c:pt>
                <c:pt idx="4">
                  <c:v>5.237013921323197E-2</c:v>
                </c:pt>
                <c:pt idx="5">
                  <c:v>5.5432932067986565E-2</c:v>
                </c:pt>
                <c:pt idx="6">
                  <c:v>5.5432932067986565E-2</c:v>
                </c:pt>
                <c:pt idx="7">
                  <c:v>5.5432932067986565E-2</c:v>
                </c:pt>
                <c:pt idx="8">
                  <c:v>6.0947915843442835E-2</c:v>
                </c:pt>
                <c:pt idx="9">
                  <c:v>6.0947915843442835E-2</c:v>
                </c:pt>
                <c:pt idx="10">
                  <c:v>6.0947915843442835E-2</c:v>
                </c:pt>
                <c:pt idx="11">
                  <c:v>6.3443131052314222E-2</c:v>
                </c:pt>
                <c:pt idx="12">
                  <c:v>6.3443131052314222E-2</c:v>
                </c:pt>
                <c:pt idx="13">
                  <c:v>6.3443131052314222E-2</c:v>
                </c:pt>
                <c:pt idx="14">
                  <c:v>5.8284449610644745E-2</c:v>
                </c:pt>
                <c:pt idx="15">
                  <c:v>5.8284449610644745E-2</c:v>
                </c:pt>
                <c:pt idx="16">
                  <c:v>5.8284449610644745E-2</c:v>
                </c:pt>
                <c:pt idx="17">
                  <c:v>5.8284449610644745E-2</c:v>
                </c:pt>
                <c:pt idx="18">
                  <c:v>5.8284449610644745E-2</c:v>
                </c:pt>
                <c:pt idx="19">
                  <c:v>5.8284449610644745E-2</c:v>
                </c:pt>
                <c:pt idx="20">
                  <c:v>6.0947915843442835E-2</c:v>
                </c:pt>
                <c:pt idx="21">
                  <c:v>6.0947915843442835E-2</c:v>
                </c:pt>
                <c:pt idx="22">
                  <c:v>6.0947915843442835E-2</c:v>
                </c:pt>
                <c:pt idx="23">
                  <c:v>6.0947915843442835E-2</c:v>
                </c:pt>
                <c:pt idx="24">
                  <c:v>6.0947915843442835E-2</c:v>
                </c:pt>
                <c:pt idx="25">
                  <c:v>6.0947915843442835E-2</c:v>
                </c:pt>
                <c:pt idx="26">
                  <c:v>6.0947915843442835E-2</c:v>
                </c:pt>
                <c:pt idx="27">
                  <c:v>6.0947915843442835E-2</c:v>
                </c:pt>
                <c:pt idx="28">
                  <c:v>6.0947915843442835E-2</c:v>
                </c:pt>
                <c:pt idx="29">
                  <c:v>5.8284449610644745E-2</c:v>
                </c:pt>
                <c:pt idx="30">
                  <c:v>5.8284449610644745E-2</c:v>
                </c:pt>
                <c:pt idx="31">
                  <c:v>5.8284449610644745E-2</c:v>
                </c:pt>
                <c:pt idx="32">
                  <c:v>3.7369527112235568E-2</c:v>
                </c:pt>
                <c:pt idx="33">
                  <c:v>3.7369527112235568E-2</c:v>
                </c:pt>
                <c:pt idx="34">
                  <c:v>3.7369527112235568E-2</c:v>
                </c:pt>
                <c:pt idx="35">
                  <c:v>5.237013921323197E-2</c:v>
                </c:pt>
                <c:pt idx="36">
                  <c:v>5.237013921323197E-2</c:v>
                </c:pt>
                <c:pt idx="37">
                  <c:v>5.237013921323197E-2</c:v>
                </c:pt>
                <c:pt idx="38">
                  <c:v>4.549566670288524E-2</c:v>
                </c:pt>
                <c:pt idx="39">
                  <c:v>4.549566670288524E-2</c:v>
                </c:pt>
                <c:pt idx="40">
                  <c:v>4.549566670288524E-2</c:v>
                </c:pt>
                <c:pt idx="41">
                  <c:v>4.1611914691646046E-2</c:v>
                </c:pt>
                <c:pt idx="42">
                  <c:v>4.1611914691646046E-2</c:v>
                </c:pt>
                <c:pt idx="43">
                  <c:v>4.1611914691646046E-2</c:v>
                </c:pt>
                <c:pt idx="44">
                  <c:v>5.5432932067986565E-2</c:v>
                </c:pt>
                <c:pt idx="45">
                  <c:v>5.5432932067986565E-2</c:v>
                </c:pt>
                <c:pt idx="46">
                  <c:v>5.5432932067986565E-2</c:v>
                </c:pt>
                <c:pt idx="47">
                  <c:v>5.8284449610644745E-2</c:v>
                </c:pt>
                <c:pt idx="48">
                  <c:v>5.8284449610644745E-2</c:v>
                </c:pt>
                <c:pt idx="49">
                  <c:v>5.8284449610644745E-2</c:v>
                </c:pt>
                <c:pt idx="50">
                  <c:v>6.3443131052314222E-2</c:v>
                </c:pt>
                <c:pt idx="51">
                  <c:v>6.3443131052314222E-2</c:v>
                </c:pt>
                <c:pt idx="52">
                  <c:v>6.3443131052314222E-2</c:v>
                </c:pt>
                <c:pt idx="53">
                  <c:v>5.237013921323197E-2</c:v>
                </c:pt>
                <c:pt idx="54">
                  <c:v>5.237013921323197E-2</c:v>
                </c:pt>
                <c:pt idx="55">
                  <c:v>5.237013921323197E-2</c:v>
                </c:pt>
                <c:pt idx="56">
                  <c:v>6.3443131052314222E-2</c:v>
                </c:pt>
                <c:pt idx="57">
                  <c:v>6.3443131052314222E-2</c:v>
                </c:pt>
                <c:pt idx="58">
                  <c:v>6.3443131052314222E-2</c:v>
                </c:pt>
                <c:pt idx="59">
                  <c:v>4.1611914691646046E-2</c:v>
                </c:pt>
                <c:pt idx="60">
                  <c:v>4.1611914691646046E-2</c:v>
                </c:pt>
                <c:pt idx="61">
                  <c:v>4.1611914691646046E-2</c:v>
                </c:pt>
                <c:pt idx="62">
                  <c:v>4.549566670288524E-2</c:v>
                </c:pt>
                <c:pt idx="63">
                  <c:v>4.549566670288524E-2</c:v>
                </c:pt>
                <c:pt idx="64">
                  <c:v>4.549566670288524E-2</c:v>
                </c:pt>
                <c:pt idx="65">
                  <c:v>4.1611914691646046E-2</c:v>
                </c:pt>
                <c:pt idx="66">
                  <c:v>4.1611914691646046E-2</c:v>
                </c:pt>
                <c:pt idx="67">
                  <c:v>4.1611914691646046E-2</c:v>
                </c:pt>
                <c:pt idx="68">
                  <c:v>4.9068622533335327E-2</c:v>
                </c:pt>
                <c:pt idx="69">
                  <c:v>4.9068622533335327E-2</c:v>
                </c:pt>
                <c:pt idx="70">
                  <c:v>4.9068622533335327E-2</c:v>
                </c:pt>
                <c:pt idx="71">
                  <c:v>6.3443131052314222E-2</c:v>
                </c:pt>
                <c:pt idx="72">
                  <c:v>6.3443131052314222E-2</c:v>
                </c:pt>
                <c:pt idx="73">
                  <c:v>6.3443131052314222E-2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8C-4ED1-8D4A-A2BAA61C4327}"/>
            </c:ext>
          </c:extLst>
        </c:ser>
        <c:ser>
          <c:idx val="3"/>
          <c:order val="2"/>
          <c:tx>
            <c:strRef>
              <c:f>'Additional Data'!$N$25:$O$25</c:f>
              <c:strCache>
                <c:ptCount val="1"/>
                <c:pt idx="0">
                  <c:v>CL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8C-4ED1-8D4A-A2BAA61C4327}"/>
              </c:ext>
            </c:extLst>
          </c:dPt>
          <c:xVal>
            <c:numRef>
              <c:f>'Additional Data'!$N$28:$N$29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Data'!$O$28:$O$29</c:f>
              <c:numCache>
                <c:formatCode>General</c:formatCode>
                <c:ptCount val="2"/>
                <c:pt idx="0">
                  <c:v>0.17945736434108528</c:v>
                </c:pt>
                <c:pt idx="1">
                  <c:v>0.17945736434108528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8C-4ED1-8D4A-A2BAA61C4327}"/>
            </c:ext>
          </c:extLst>
        </c:ser>
        <c:ser>
          <c:idx val="0"/>
          <c:order val="3"/>
          <c:tx>
            <c:strRef>
              <c:f>u!$E$1</c:f>
              <c:strCache>
                <c:ptCount val="1"/>
                <c:pt idx="0">
                  <c:v>u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u!$A$2:$A$26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u!$E$2:$E$26</c:f>
              <c:numCache>
                <c:formatCode>0.0000</c:formatCode>
                <c:ptCount val="25"/>
                <c:pt idx="0">
                  <c:v>0.26250000000000001</c:v>
                </c:pt>
                <c:pt idx="1">
                  <c:v>0.23</c:v>
                </c:pt>
                <c:pt idx="2">
                  <c:v>0.21904761904761905</c:v>
                </c:pt>
                <c:pt idx="3">
                  <c:v>0.18260869565217391</c:v>
                </c:pt>
                <c:pt idx="4">
                  <c:v>0.14166666666666666</c:v>
                </c:pt>
                <c:pt idx="5">
                  <c:v>0.18181818181818182</c:v>
                </c:pt>
                <c:pt idx="6">
                  <c:v>0.17272727272727273</c:v>
                </c:pt>
                <c:pt idx="7">
                  <c:v>0.2</c:v>
                </c:pt>
                <c:pt idx="8">
                  <c:v>0.16521739130434782</c:v>
                </c:pt>
                <c:pt idx="9">
                  <c:v>0.18260869565217391</c:v>
                </c:pt>
                <c:pt idx="10">
                  <c:v>0.13636363636363635</c:v>
                </c:pt>
                <c:pt idx="11">
                  <c:v>0.125</c:v>
                </c:pt>
                <c:pt idx="12">
                  <c:v>0.13</c:v>
                </c:pt>
                <c:pt idx="13">
                  <c:v>0.25555555555555554</c:v>
                </c:pt>
                <c:pt idx="14">
                  <c:v>0.11764705882352941</c:v>
                </c:pt>
                <c:pt idx="15">
                  <c:v>0.17142857142857143</c:v>
                </c:pt>
                <c:pt idx="16">
                  <c:v>0.10909090909090909</c:v>
                </c:pt>
                <c:pt idx="17">
                  <c:v>0.2</c:v>
                </c:pt>
                <c:pt idx="18">
                  <c:v>0.24</c:v>
                </c:pt>
                <c:pt idx="19">
                  <c:v>8.3333333333333329E-2</c:v>
                </c:pt>
                <c:pt idx="20">
                  <c:v>0.28235294117647058</c:v>
                </c:pt>
                <c:pt idx="21">
                  <c:v>0.2</c:v>
                </c:pt>
                <c:pt idx="22">
                  <c:v>0.15294117647058825</c:v>
                </c:pt>
                <c:pt idx="23">
                  <c:v>0.25263157894736843</c:v>
                </c:pt>
                <c:pt idx="24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8C-4ED1-8D4A-A2BAA61C4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8149184"/>
        <c:axId val="2038147936"/>
      </c:scatterChart>
      <c:valAx>
        <c:axId val="2038149184"/>
        <c:scaling>
          <c:orientation val="minMax"/>
          <c:max val="2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147936"/>
        <c:crosses val="autoZero"/>
        <c:crossBetween val="midCat"/>
        <c:majorUnit val="1"/>
      </c:valAx>
      <c:valAx>
        <c:axId val="20381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149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'xbar-R'!$C$16</c:f>
          <c:strCache>
            <c:ptCount val="1"/>
            <c:pt idx="0">
              <c:v>R chart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'xbar-R'!$H$1:$H$2</c:f>
              <c:strCache>
                <c:ptCount val="2"/>
                <c:pt idx="0">
                  <c:v>R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'xbar-R'!$A$3:$A$14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'xbar-R'!$H$3:$H$14</c:f>
              <c:numCache>
                <c:formatCode>General</c:formatCode>
                <c:ptCount val="12"/>
                <c:pt idx="0">
                  <c:v>27</c:v>
                </c:pt>
                <c:pt idx="1">
                  <c:v>27</c:v>
                </c:pt>
                <c:pt idx="2">
                  <c:v>13</c:v>
                </c:pt>
                <c:pt idx="3">
                  <c:v>25</c:v>
                </c:pt>
                <c:pt idx="4">
                  <c:v>29</c:v>
                </c:pt>
                <c:pt idx="5">
                  <c:v>11</c:v>
                </c:pt>
                <c:pt idx="6">
                  <c:v>19</c:v>
                </c:pt>
                <c:pt idx="7">
                  <c:v>24</c:v>
                </c:pt>
                <c:pt idx="8">
                  <c:v>25</c:v>
                </c:pt>
                <c:pt idx="9">
                  <c:v>7</c:v>
                </c:pt>
                <c:pt idx="10">
                  <c:v>8</c:v>
                </c:pt>
                <c:pt idx="11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E3-48F3-B2C3-116B82012A1C}"/>
            </c:ext>
          </c:extLst>
        </c:ser>
        <c:ser>
          <c:idx val="1"/>
          <c:order val="1"/>
          <c:tx>
            <c:strRef>
              <c:f>'Additional Data'!$A$15:$A$16</c:f>
              <c:strCache>
                <c:ptCount val="2"/>
                <c:pt idx="0">
                  <c:v>CL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Data'!$B$15:$B$16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'Additional Data'!$C$15:$C$16</c:f>
              <c:numCache>
                <c:formatCode>#,##0.00_);\(#,##0.00\)</c:formatCode>
                <c:ptCount val="2"/>
                <c:pt idx="0">
                  <c:v>19.833333333333332</c:v>
                </c:pt>
                <c:pt idx="1">
                  <c:v>19.833333333333332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E3-48F3-B2C3-116B82012A1C}"/>
            </c:ext>
          </c:extLst>
        </c:ser>
        <c:ser>
          <c:idx val="2"/>
          <c:order val="2"/>
          <c:tx>
            <c:strRef>
              <c:f>'Additional Data'!$A$18:$A$19</c:f>
              <c:strCache>
                <c:ptCount val="2"/>
                <c:pt idx="0">
                  <c:v>UCL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Data'!$B$18:$B$19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'Additional Data'!$C$18:$C$19</c:f>
              <c:numCache>
                <c:formatCode>#,##0.00_);\(#,##0.00\)</c:formatCode>
                <c:ptCount val="2"/>
                <c:pt idx="0">
                  <c:v>45.259666666666668</c:v>
                </c:pt>
                <c:pt idx="1">
                  <c:v>45.259666666666668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E3-48F3-B2C3-116B82012A1C}"/>
            </c:ext>
          </c:extLst>
        </c:ser>
        <c:ser>
          <c:idx val="3"/>
          <c:order val="3"/>
          <c:tx>
            <c:strRef>
              <c:f>'Additional Data'!$A$21:$A$22</c:f>
              <c:strCache>
                <c:ptCount val="2"/>
                <c:pt idx="0">
                  <c:v>LCL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Data'!$B$21:$B$22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'Additional Data'!$C$21:$C$22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1E3-48F3-B2C3-116B82012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244544"/>
        <c:axId val="2079250784"/>
      </c:scatterChart>
      <c:valAx>
        <c:axId val="2079244544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50784"/>
        <c:crosses val="autoZero"/>
        <c:crossBetween val="midCat"/>
        <c:majorUnit val="1"/>
      </c:valAx>
      <c:valAx>
        <c:axId val="2079250784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2445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'xbar-s'!$B$16</c:f>
          <c:strCache>
            <c:ptCount val="1"/>
            <c:pt idx="0">
              <c:v>x̄ chart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'Additional Data'!$E$4:$E$5</c:f>
              <c:strCache>
                <c:ptCount val="2"/>
                <c:pt idx="0">
                  <c:v>CL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Data'!$F$4:$F$5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'Additional Data'!$G$4:$G$5</c:f>
              <c:numCache>
                <c:formatCode>#,##0.00_);\(#,##0.00\)</c:formatCode>
                <c:ptCount val="2"/>
                <c:pt idx="0">
                  <c:v>259.54861111111114</c:v>
                </c:pt>
                <c:pt idx="1">
                  <c:v>259.54861111111114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27-434E-8D72-0C874F37540F}"/>
            </c:ext>
          </c:extLst>
        </c:ser>
        <c:ser>
          <c:idx val="2"/>
          <c:order val="1"/>
          <c:tx>
            <c:strRef>
              <c:f>'Additional Data'!$E$7:$E$8</c:f>
              <c:strCache>
                <c:ptCount val="2"/>
                <c:pt idx="0">
                  <c:v>UCL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Data'!$F$7:$F$8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'Additional Data'!$G$7:$G$8</c:f>
              <c:numCache>
                <c:formatCode>#,##0.00_);\(#,##0.00\)</c:formatCode>
                <c:ptCount val="2"/>
                <c:pt idx="0">
                  <c:v>267.90758611144958</c:v>
                </c:pt>
                <c:pt idx="1">
                  <c:v>267.90758611144958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27-434E-8D72-0C874F37540F}"/>
            </c:ext>
          </c:extLst>
        </c:ser>
        <c:ser>
          <c:idx val="3"/>
          <c:order val="2"/>
          <c:tx>
            <c:strRef>
              <c:f>'Additional Data'!$E$10:$E$11</c:f>
              <c:strCache>
                <c:ptCount val="2"/>
                <c:pt idx="0">
                  <c:v>LCL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Data'!$F$10:$F$11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'Additional Data'!$G$10:$G$11</c:f>
              <c:numCache>
                <c:formatCode>#,##0.00_);\(#,##0.00\)</c:formatCode>
                <c:ptCount val="2"/>
                <c:pt idx="0">
                  <c:v>251.18963611077271</c:v>
                </c:pt>
                <c:pt idx="1">
                  <c:v>251.18963611077271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27-434E-8D72-0C874F37540F}"/>
            </c:ext>
          </c:extLst>
        </c:ser>
        <c:ser>
          <c:idx val="0"/>
          <c:order val="3"/>
          <c:tx>
            <c:strRef>
              <c:f>'xbar-s'!$O$1:$O$2</c:f>
              <c:strCache>
                <c:ptCount val="2"/>
                <c:pt idx="0">
                  <c:v>x̄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'xbar-s'!$A$3:$A$14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'xbar-s'!$O$3:$O$14</c:f>
              <c:numCache>
                <c:formatCode>0.00</c:formatCode>
                <c:ptCount val="12"/>
                <c:pt idx="0">
                  <c:v>256.16666666666669</c:v>
                </c:pt>
                <c:pt idx="1">
                  <c:v>259.41666666666669</c:v>
                </c:pt>
                <c:pt idx="2">
                  <c:v>261.75</c:v>
                </c:pt>
                <c:pt idx="3">
                  <c:v>262.08333333333331</c:v>
                </c:pt>
                <c:pt idx="4">
                  <c:v>264.25</c:v>
                </c:pt>
                <c:pt idx="5">
                  <c:v>258.5</c:v>
                </c:pt>
                <c:pt idx="6">
                  <c:v>259.75</c:v>
                </c:pt>
                <c:pt idx="7">
                  <c:v>261.25</c:v>
                </c:pt>
                <c:pt idx="8">
                  <c:v>258</c:v>
                </c:pt>
                <c:pt idx="9">
                  <c:v>259.41666666666669</c:v>
                </c:pt>
                <c:pt idx="10">
                  <c:v>258.75</c:v>
                </c:pt>
                <c:pt idx="11">
                  <c:v>255.25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27-434E-8D72-0C874F37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830832"/>
        <c:axId val="2069825424"/>
      </c:scatterChart>
      <c:valAx>
        <c:axId val="2069830832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825424"/>
        <c:crosses val="autoZero"/>
        <c:crossBetween val="midCat"/>
        <c:majorUnit val="1"/>
      </c:valAx>
      <c:valAx>
        <c:axId val="206982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83083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'xbar-s'!$C$16</c:f>
          <c:strCache>
            <c:ptCount val="1"/>
            <c:pt idx="0">
              <c:v>s chart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'Additional Data'!$E$15:$E$16</c:f>
              <c:strCache>
                <c:ptCount val="2"/>
                <c:pt idx="0">
                  <c:v>CL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Data'!$F$15:$F$16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'Additional Data'!$G$15:$G$16</c:f>
              <c:numCache>
                <c:formatCode>#,##0.00_);\(#,##0.00\)</c:formatCode>
                <c:ptCount val="2"/>
                <c:pt idx="0">
                  <c:v>9.4355739929319551</c:v>
                </c:pt>
                <c:pt idx="1">
                  <c:v>9.4355739929319551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50-485F-9530-B0A2E85849D8}"/>
            </c:ext>
          </c:extLst>
        </c:ser>
        <c:ser>
          <c:idx val="2"/>
          <c:order val="1"/>
          <c:tx>
            <c:strRef>
              <c:f>'Additional Data'!$E$18:$E$19</c:f>
              <c:strCache>
                <c:ptCount val="2"/>
                <c:pt idx="0">
                  <c:v>UCL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Data'!$F$18:$F$19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'Additional Data'!$G$18:$G$19</c:f>
              <c:numCache>
                <c:formatCode>#,##0.00_);\(#,##0.00\)</c:formatCode>
                <c:ptCount val="2"/>
                <c:pt idx="0">
                  <c:v>15.535672579362465</c:v>
                </c:pt>
                <c:pt idx="1">
                  <c:v>15.535672579362465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50-485F-9530-B0A2E85849D8}"/>
            </c:ext>
          </c:extLst>
        </c:ser>
        <c:ser>
          <c:idx val="3"/>
          <c:order val="2"/>
          <c:tx>
            <c:strRef>
              <c:f>'Additional Data'!$E$21:$E$22</c:f>
              <c:strCache>
                <c:ptCount val="2"/>
                <c:pt idx="0">
                  <c:v>LCL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Data'!$F$21:$F$22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'Additional Data'!$G$21:$G$22</c:f>
              <c:numCache>
                <c:formatCode>#,##0.00_);\(#,##0.00\)</c:formatCode>
                <c:ptCount val="2"/>
                <c:pt idx="0">
                  <c:v>3.335475406501446</c:v>
                </c:pt>
                <c:pt idx="1">
                  <c:v>3.335475406501446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350-485F-9530-B0A2E85849D8}"/>
            </c:ext>
          </c:extLst>
        </c:ser>
        <c:ser>
          <c:idx val="0"/>
          <c:order val="3"/>
          <c:tx>
            <c:strRef>
              <c:f>'xbar-s'!$P$1:$P$2</c:f>
              <c:strCache>
                <c:ptCount val="2"/>
                <c:pt idx="0">
                  <c:v>s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'xbar-s'!$A$3:$A$14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'xbar-s'!$P$3:$P$14</c:f>
              <c:numCache>
                <c:formatCode>0.00</c:formatCode>
                <c:ptCount val="12"/>
                <c:pt idx="0">
                  <c:v>7.4447459610279809</c:v>
                </c:pt>
                <c:pt idx="1">
                  <c:v>7.0253868652239087</c:v>
                </c:pt>
                <c:pt idx="2">
                  <c:v>9.2552196575279027</c:v>
                </c:pt>
                <c:pt idx="3">
                  <c:v>11.18812953197461</c:v>
                </c:pt>
                <c:pt idx="4">
                  <c:v>9.3237234076209159</c:v>
                </c:pt>
                <c:pt idx="5">
                  <c:v>9.2589023500236109</c:v>
                </c:pt>
                <c:pt idx="6">
                  <c:v>8.3243891394777165</c:v>
                </c:pt>
                <c:pt idx="7">
                  <c:v>10.037429949942366</c:v>
                </c:pt>
                <c:pt idx="8">
                  <c:v>10.409785606036099</c:v>
                </c:pt>
                <c:pt idx="9">
                  <c:v>11.453132428477479</c:v>
                </c:pt>
                <c:pt idx="10">
                  <c:v>10.601243494815296</c:v>
                </c:pt>
                <c:pt idx="11">
                  <c:v>8.904799523035571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50-485F-9530-B0A2E8584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186944"/>
        <c:axId val="2081182368"/>
      </c:scatterChart>
      <c:valAx>
        <c:axId val="2081186944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182368"/>
        <c:crosses val="autoZero"/>
        <c:crossBetween val="midCat"/>
        <c:majorUnit val="1"/>
      </c:valAx>
      <c:valAx>
        <c:axId val="2081182368"/>
        <c:scaling>
          <c:orientation val="minMax"/>
          <c:max val="17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186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'I-MR'!$D$1</c:f>
          <c:strCache>
            <c:ptCount val="1"/>
            <c:pt idx="0">
              <c:v>I chart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'I-MR'!$D$1</c:f>
              <c:strCache>
                <c:ptCount val="1"/>
                <c:pt idx="0">
                  <c:v>I chart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'I-MR'!$A$2:$A$26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'I-MR'!$D$2:$D$26</c:f>
              <c:numCache>
                <c:formatCode>General</c:formatCode>
                <c:ptCount val="25"/>
                <c:pt idx="0">
                  <c:v>271</c:v>
                </c:pt>
                <c:pt idx="1">
                  <c:v>255</c:v>
                </c:pt>
                <c:pt idx="2">
                  <c:v>248</c:v>
                </c:pt>
                <c:pt idx="3">
                  <c:v>248</c:v>
                </c:pt>
                <c:pt idx="4">
                  <c:v>272</c:v>
                </c:pt>
                <c:pt idx="5">
                  <c:v>247</c:v>
                </c:pt>
                <c:pt idx="6">
                  <c:v>268</c:v>
                </c:pt>
                <c:pt idx="7">
                  <c:v>260</c:v>
                </c:pt>
                <c:pt idx="8">
                  <c:v>273</c:v>
                </c:pt>
                <c:pt idx="9">
                  <c:v>248</c:v>
                </c:pt>
                <c:pt idx="10">
                  <c:v>251</c:v>
                </c:pt>
                <c:pt idx="11">
                  <c:v>267</c:v>
                </c:pt>
                <c:pt idx="12">
                  <c:v>254</c:v>
                </c:pt>
                <c:pt idx="13">
                  <c:v>260</c:v>
                </c:pt>
                <c:pt idx="14">
                  <c:v>261</c:v>
                </c:pt>
                <c:pt idx="15">
                  <c:v>258</c:v>
                </c:pt>
                <c:pt idx="16">
                  <c:v>251</c:v>
                </c:pt>
                <c:pt idx="17">
                  <c:v>256</c:v>
                </c:pt>
                <c:pt idx="18">
                  <c:v>252</c:v>
                </c:pt>
                <c:pt idx="19">
                  <c:v>249</c:v>
                </c:pt>
                <c:pt idx="20">
                  <c:v>266</c:v>
                </c:pt>
                <c:pt idx="21">
                  <c:v>268</c:v>
                </c:pt>
                <c:pt idx="22">
                  <c:v>266</c:v>
                </c:pt>
                <c:pt idx="23">
                  <c:v>266</c:v>
                </c:pt>
                <c:pt idx="24">
                  <c:v>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F1-439B-AD04-B7D5EC5B7935}"/>
            </c:ext>
          </c:extLst>
        </c:ser>
        <c:ser>
          <c:idx val="1"/>
          <c:order val="1"/>
          <c:tx>
            <c:strRef>
              <c:f>'Additional Data'!$I$4:$I$5</c:f>
              <c:strCache>
                <c:ptCount val="2"/>
                <c:pt idx="0">
                  <c:v>CL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Data'!$J$4:$J$5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Data'!$K$4:$K$5</c:f>
              <c:numCache>
                <c:formatCode>#,##0.00_);\(#,##0.00\)</c:formatCode>
                <c:ptCount val="2"/>
                <c:pt idx="0">
                  <c:v>259.04000000000002</c:v>
                </c:pt>
                <c:pt idx="1">
                  <c:v>259.04000000000002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F1-439B-AD04-B7D5EC5B7935}"/>
            </c:ext>
          </c:extLst>
        </c:ser>
        <c:ser>
          <c:idx val="2"/>
          <c:order val="2"/>
          <c:tx>
            <c:strRef>
              <c:f>'Additional Data'!$I$7:$I$8</c:f>
              <c:strCache>
                <c:ptCount val="2"/>
                <c:pt idx="0">
                  <c:v>UCL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Data'!$J$7:$J$8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Data'!$K$7:$K$8</c:f>
              <c:numCache>
                <c:formatCode>#,##0.00_);\(#,##0.00\)</c:formatCode>
                <c:ptCount val="2"/>
                <c:pt idx="0">
                  <c:v>284.08833333333337</c:v>
                </c:pt>
                <c:pt idx="1">
                  <c:v>284.08833333333337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F1-439B-AD04-B7D5EC5B7935}"/>
            </c:ext>
          </c:extLst>
        </c:ser>
        <c:ser>
          <c:idx val="3"/>
          <c:order val="3"/>
          <c:tx>
            <c:strRef>
              <c:f>'Additional Data'!$I$10:$I$11</c:f>
              <c:strCache>
                <c:ptCount val="2"/>
                <c:pt idx="0">
                  <c:v>LCL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Data'!$J$10:$J$11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Data'!$K$10:$K$11</c:f>
              <c:numCache>
                <c:formatCode>#,##0.00_);\(#,##0.00\)</c:formatCode>
                <c:ptCount val="2"/>
                <c:pt idx="0">
                  <c:v>233.99166666666667</c:v>
                </c:pt>
                <c:pt idx="1">
                  <c:v>233.99166666666667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F1-439B-AD04-B7D5EC5B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4319536"/>
        <c:axId val="2024319120"/>
      </c:scatterChart>
      <c:valAx>
        <c:axId val="2024319536"/>
        <c:scaling>
          <c:orientation val="minMax"/>
          <c:max val="2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319120"/>
        <c:crosses val="autoZero"/>
        <c:crossBetween val="midCat"/>
        <c:majorUnit val="1"/>
      </c:valAx>
      <c:valAx>
        <c:axId val="2024319120"/>
        <c:scaling>
          <c:orientation val="minMax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31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'I-MR'!$E$1</c:f>
          <c:strCache>
            <c:ptCount val="1"/>
            <c:pt idx="0">
              <c:v>MR chart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'Additional Data'!$I$15:$I$16</c:f>
              <c:strCache>
                <c:ptCount val="2"/>
                <c:pt idx="0">
                  <c:v>CL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Data'!$J$15:$J$16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Data'!$K$15:$K$16</c:f>
              <c:numCache>
                <c:formatCode>#,##0.00_);\(#,##0.00\)</c:formatCode>
                <c:ptCount val="2"/>
                <c:pt idx="0">
                  <c:v>9.4166666666666661</c:v>
                </c:pt>
                <c:pt idx="1">
                  <c:v>9.4166666666666661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AB-46AB-9882-AE54F1352898}"/>
            </c:ext>
          </c:extLst>
        </c:ser>
        <c:ser>
          <c:idx val="2"/>
          <c:order val="1"/>
          <c:tx>
            <c:strRef>
              <c:f>'Additional Data'!$I$18:$I$19</c:f>
              <c:strCache>
                <c:ptCount val="2"/>
                <c:pt idx="0">
                  <c:v>UCL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Data'!$J$18:$J$19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Data'!$K$18:$K$19</c:f>
              <c:numCache>
                <c:formatCode>#,##0.00_);\(#,##0.00\)</c:formatCode>
                <c:ptCount val="2"/>
                <c:pt idx="0">
                  <c:v>30.792499999999997</c:v>
                </c:pt>
                <c:pt idx="1">
                  <c:v>30.792499999999997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6AB-46AB-9882-AE54F1352898}"/>
            </c:ext>
          </c:extLst>
        </c:ser>
        <c:ser>
          <c:idx val="3"/>
          <c:order val="2"/>
          <c:tx>
            <c:strRef>
              <c:f>'Additional Data'!$I$21:$I$22</c:f>
              <c:strCache>
                <c:ptCount val="2"/>
                <c:pt idx="0">
                  <c:v>LCL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Data'!$J$21:$J$22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Data'!$K$21:$K$22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6AB-46AB-9882-AE54F1352898}"/>
            </c:ext>
          </c:extLst>
        </c:ser>
        <c:ser>
          <c:idx val="0"/>
          <c:order val="3"/>
          <c:tx>
            <c:strRef>
              <c:f>'I-MR'!$E$1</c:f>
              <c:strCache>
                <c:ptCount val="1"/>
                <c:pt idx="0">
                  <c:v>MR chart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'I-MR'!$A$3:$A$26</c:f>
              <c:numCache>
                <c:formatCode>General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numCache>
            </c:numRef>
          </c:xVal>
          <c:yVal>
            <c:numRef>
              <c:f>'I-MR'!$E$3:$E$26</c:f>
              <c:numCache>
                <c:formatCode>General</c:formatCode>
                <c:ptCount val="24"/>
                <c:pt idx="0">
                  <c:v>16</c:v>
                </c:pt>
                <c:pt idx="1">
                  <c:v>7</c:v>
                </c:pt>
                <c:pt idx="2">
                  <c:v>0</c:v>
                </c:pt>
                <c:pt idx="3">
                  <c:v>24</c:v>
                </c:pt>
                <c:pt idx="4">
                  <c:v>25</c:v>
                </c:pt>
                <c:pt idx="5">
                  <c:v>21</c:v>
                </c:pt>
                <c:pt idx="6">
                  <c:v>8</c:v>
                </c:pt>
                <c:pt idx="7">
                  <c:v>13</c:v>
                </c:pt>
                <c:pt idx="8">
                  <c:v>25</c:v>
                </c:pt>
                <c:pt idx="9">
                  <c:v>3</c:v>
                </c:pt>
                <c:pt idx="10">
                  <c:v>16</c:v>
                </c:pt>
                <c:pt idx="11">
                  <c:v>13</c:v>
                </c:pt>
                <c:pt idx="12">
                  <c:v>6</c:v>
                </c:pt>
                <c:pt idx="13">
                  <c:v>1</c:v>
                </c:pt>
                <c:pt idx="14">
                  <c:v>3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17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AB-46AB-9882-AE54F1352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8149184"/>
        <c:axId val="2038127136"/>
      </c:scatterChart>
      <c:valAx>
        <c:axId val="2038149184"/>
        <c:scaling>
          <c:orientation val="minMax"/>
          <c:max val="2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127136"/>
        <c:crosses val="autoZero"/>
        <c:crossBetween val="midCat"/>
        <c:majorUnit val="1"/>
      </c:valAx>
      <c:valAx>
        <c:axId val="2038127136"/>
        <c:scaling>
          <c:orientation val="minMax"/>
          <c:max val="32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149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'Additional Data'!$F$25:$G$25</c:f>
              <c:strCache>
                <c:ptCount val="1"/>
                <c:pt idx="0">
                  <c:v>CL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EF49-4519-8306-9D3069EB29F3}"/>
              </c:ext>
            </c:extLst>
          </c:dPt>
          <c:xVal>
            <c:numRef>
              <c:f>'Additional Data'!$F$28:$F$29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Data'!$G$28:$G$29</c:f>
              <c:numCache>
                <c:formatCode>General</c:formatCode>
                <c:ptCount val="2"/>
                <c:pt idx="0">
                  <c:v>3.7090632140137088E-2</c:v>
                </c:pt>
                <c:pt idx="1">
                  <c:v>3.7090632140137088E-2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F49-4519-8306-9D3069EB29F3}"/>
            </c:ext>
          </c:extLst>
        </c:ser>
        <c:ser>
          <c:idx val="2"/>
          <c:order val="1"/>
          <c:tx>
            <c:strRef>
              <c:f>'Additional Data'!$C$25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Data'!$B$26:$B$99</c:f>
              <c:numCache>
                <c:formatCode>General</c:formatCode>
                <c:ptCount val="74"/>
                <c:pt idx="0">
                  <c:v>1</c:v>
                </c:pt>
                <c:pt idx="1">
                  <c:v>1.5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4.5</c:v>
                </c:pt>
                <c:pt idx="12">
                  <c:v>5</c:v>
                </c:pt>
                <c:pt idx="13">
                  <c:v>5.5</c:v>
                </c:pt>
                <c:pt idx="14">
                  <c:v>5.5</c:v>
                </c:pt>
                <c:pt idx="15">
                  <c:v>6</c:v>
                </c:pt>
                <c:pt idx="16">
                  <c:v>6.5</c:v>
                </c:pt>
                <c:pt idx="17">
                  <c:v>6.5</c:v>
                </c:pt>
                <c:pt idx="18">
                  <c:v>7</c:v>
                </c:pt>
                <c:pt idx="19">
                  <c:v>7.5</c:v>
                </c:pt>
                <c:pt idx="20">
                  <c:v>7.5</c:v>
                </c:pt>
                <c:pt idx="21">
                  <c:v>8</c:v>
                </c:pt>
                <c:pt idx="22">
                  <c:v>8.5</c:v>
                </c:pt>
                <c:pt idx="23">
                  <c:v>8.5</c:v>
                </c:pt>
                <c:pt idx="24">
                  <c:v>9</c:v>
                </c:pt>
                <c:pt idx="25">
                  <c:v>9.5</c:v>
                </c:pt>
                <c:pt idx="26">
                  <c:v>9.5</c:v>
                </c:pt>
                <c:pt idx="27">
                  <c:v>10</c:v>
                </c:pt>
                <c:pt idx="28">
                  <c:v>10.5</c:v>
                </c:pt>
                <c:pt idx="29">
                  <c:v>10.5</c:v>
                </c:pt>
                <c:pt idx="30">
                  <c:v>11</c:v>
                </c:pt>
                <c:pt idx="31">
                  <c:v>11.5</c:v>
                </c:pt>
                <c:pt idx="32">
                  <c:v>11.5</c:v>
                </c:pt>
                <c:pt idx="33">
                  <c:v>12</c:v>
                </c:pt>
                <c:pt idx="34">
                  <c:v>12.5</c:v>
                </c:pt>
                <c:pt idx="35">
                  <c:v>12.5</c:v>
                </c:pt>
                <c:pt idx="36">
                  <c:v>13</c:v>
                </c:pt>
                <c:pt idx="37">
                  <c:v>13.5</c:v>
                </c:pt>
                <c:pt idx="38">
                  <c:v>13.5</c:v>
                </c:pt>
                <c:pt idx="39">
                  <c:v>14</c:v>
                </c:pt>
                <c:pt idx="40">
                  <c:v>14.5</c:v>
                </c:pt>
                <c:pt idx="41">
                  <c:v>14.5</c:v>
                </c:pt>
                <c:pt idx="42">
                  <c:v>15</c:v>
                </c:pt>
                <c:pt idx="43">
                  <c:v>15.5</c:v>
                </c:pt>
                <c:pt idx="44">
                  <c:v>15.5</c:v>
                </c:pt>
                <c:pt idx="45">
                  <c:v>16</c:v>
                </c:pt>
                <c:pt idx="46">
                  <c:v>16.5</c:v>
                </c:pt>
                <c:pt idx="47">
                  <c:v>16.5</c:v>
                </c:pt>
                <c:pt idx="48">
                  <c:v>17</c:v>
                </c:pt>
                <c:pt idx="49">
                  <c:v>17.5</c:v>
                </c:pt>
                <c:pt idx="50">
                  <c:v>17.5</c:v>
                </c:pt>
                <c:pt idx="51">
                  <c:v>18</c:v>
                </c:pt>
                <c:pt idx="52">
                  <c:v>18.5</c:v>
                </c:pt>
                <c:pt idx="53">
                  <c:v>18.5</c:v>
                </c:pt>
                <c:pt idx="54">
                  <c:v>19</c:v>
                </c:pt>
                <c:pt idx="55">
                  <c:v>19.5</c:v>
                </c:pt>
                <c:pt idx="56">
                  <c:v>19.5</c:v>
                </c:pt>
                <c:pt idx="57">
                  <c:v>20</c:v>
                </c:pt>
                <c:pt idx="58">
                  <c:v>20.5</c:v>
                </c:pt>
                <c:pt idx="59">
                  <c:v>20.5</c:v>
                </c:pt>
                <c:pt idx="60">
                  <c:v>21</c:v>
                </c:pt>
                <c:pt idx="61">
                  <c:v>21.5</c:v>
                </c:pt>
                <c:pt idx="62">
                  <c:v>21.5</c:v>
                </c:pt>
                <c:pt idx="63">
                  <c:v>22</c:v>
                </c:pt>
                <c:pt idx="64">
                  <c:v>22.5</c:v>
                </c:pt>
                <c:pt idx="65">
                  <c:v>22.5</c:v>
                </c:pt>
                <c:pt idx="66">
                  <c:v>23</c:v>
                </c:pt>
                <c:pt idx="67">
                  <c:v>23.5</c:v>
                </c:pt>
                <c:pt idx="68">
                  <c:v>23.5</c:v>
                </c:pt>
                <c:pt idx="69">
                  <c:v>24</c:v>
                </c:pt>
                <c:pt idx="70">
                  <c:v>24.5</c:v>
                </c:pt>
                <c:pt idx="71">
                  <c:v>24.5</c:v>
                </c:pt>
                <c:pt idx="72">
                  <c:v>25</c:v>
                </c:pt>
                <c:pt idx="73">
                  <c:v>25.5</c:v>
                </c:pt>
              </c:numCache>
            </c:numRef>
          </c:xVal>
          <c:yVal>
            <c:numRef>
              <c:f>'Additional Data'!$C$26:$C$99</c:f>
              <c:numCache>
                <c:formatCode>General</c:formatCode>
                <c:ptCount val="74"/>
                <c:pt idx="0">
                  <c:v>5.668735041586638E-2</c:v>
                </c:pt>
                <c:pt idx="1">
                  <c:v>5.668735041586638E-2</c:v>
                </c:pt>
                <c:pt idx="2">
                  <c:v>5.1537899763171691E-2</c:v>
                </c:pt>
                <c:pt idx="3">
                  <c:v>5.1537899763171691E-2</c:v>
                </c:pt>
                <c:pt idx="4">
                  <c:v>5.1537899763171691E-2</c:v>
                </c:pt>
                <c:pt idx="5">
                  <c:v>5.1953909480078407E-2</c:v>
                </c:pt>
                <c:pt idx="6">
                  <c:v>5.1953909480078407E-2</c:v>
                </c:pt>
                <c:pt idx="7">
                  <c:v>5.1953909480078407E-2</c:v>
                </c:pt>
                <c:pt idx="8">
                  <c:v>5.3256295196612034E-2</c:v>
                </c:pt>
                <c:pt idx="9">
                  <c:v>5.3256295196612034E-2</c:v>
                </c:pt>
                <c:pt idx="10">
                  <c:v>5.3256295196612034E-2</c:v>
                </c:pt>
                <c:pt idx="11">
                  <c:v>5.0402145637150425E-2</c:v>
                </c:pt>
                <c:pt idx="12">
                  <c:v>5.0402145637150425E-2</c:v>
                </c:pt>
                <c:pt idx="13">
                  <c:v>5.0402145637150425E-2</c:v>
                </c:pt>
                <c:pt idx="14">
                  <c:v>4.9314984874768E-2</c:v>
                </c:pt>
                <c:pt idx="15">
                  <c:v>4.9314984874768E-2</c:v>
                </c:pt>
                <c:pt idx="16">
                  <c:v>4.9314984874768E-2</c:v>
                </c:pt>
                <c:pt idx="17">
                  <c:v>4.9667839651488015E-2</c:v>
                </c:pt>
                <c:pt idx="18">
                  <c:v>4.9667839651488015E-2</c:v>
                </c:pt>
                <c:pt idx="19">
                  <c:v>4.9667839651488015E-2</c:v>
                </c:pt>
                <c:pt idx="20">
                  <c:v>4.9480245097380568E-2</c:v>
                </c:pt>
                <c:pt idx="21">
                  <c:v>4.9480245097380568E-2</c:v>
                </c:pt>
                <c:pt idx="22">
                  <c:v>4.9480245097380568E-2</c:v>
                </c:pt>
                <c:pt idx="23">
                  <c:v>4.9854506940249482E-2</c:v>
                </c:pt>
                <c:pt idx="24">
                  <c:v>4.9854506940249482E-2</c:v>
                </c:pt>
                <c:pt idx="25">
                  <c:v>4.9854506940249482E-2</c:v>
                </c:pt>
                <c:pt idx="26">
                  <c:v>5.0369246061522016E-2</c:v>
                </c:pt>
                <c:pt idx="27">
                  <c:v>5.0369246061522016E-2</c:v>
                </c:pt>
                <c:pt idx="28">
                  <c:v>5.0369246061522016E-2</c:v>
                </c:pt>
                <c:pt idx="29">
                  <c:v>4.9483204517692038E-2</c:v>
                </c:pt>
                <c:pt idx="30">
                  <c:v>4.9483204517692038E-2</c:v>
                </c:pt>
                <c:pt idx="31">
                  <c:v>4.9483204517692038E-2</c:v>
                </c:pt>
                <c:pt idx="32">
                  <c:v>5.1556699078376178E-2</c:v>
                </c:pt>
                <c:pt idx="33">
                  <c:v>5.1556699078376178E-2</c:v>
                </c:pt>
                <c:pt idx="34">
                  <c:v>5.1556699078376178E-2</c:v>
                </c:pt>
                <c:pt idx="35">
                  <c:v>5.273105157789254E-2</c:v>
                </c:pt>
                <c:pt idx="36">
                  <c:v>5.273105157789254E-2</c:v>
                </c:pt>
                <c:pt idx="37">
                  <c:v>5.273105157789254E-2</c:v>
                </c:pt>
                <c:pt idx="38">
                  <c:v>5.0620196795989891E-2</c:v>
                </c:pt>
                <c:pt idx="39">
                  <c:v>5.0620196795989891E-2</c:v>
                </c:pt>
                <c:pt idx="40">
                  <c:v>5.0620196795989891E-2</c:v>
                </c:pt>
                <c:pt idx="41">
                  <c:v>5.0890021128435756E-2</c:v>
                </c:pt>
                <c:pt idx="42">
                  <c:v>5.0890021128435756E-2</c:v>
                </c:pt>
                <c:pt idx="43">
                  <c:v>5.0890021128435756E-2</c:v>
                </c:pt>
                <c:pt idx="44">
                  <c:v>5.5446371859297613E-2</c:v>
                </c:pt>
                <c:pt idx="45">
                  <c:v>5.5446371859297613E-2</c:v>
                </c:pt>
                <c:pt idx="46">
                  <c:v>5.5446371859297613E-2</c:v>
                </c:pt>
                <c:pt idx="47">
                  <c:v>5.6191720957693078E-2</c:v>
                </c:pt>
                <c:pt idx="48">
                  <c:v>5.6191720957693078E-2</c:v>
                </c:pt>
                <c:pt idx="49">
                  <c:v>5.6191720957693078E-2</c:v>
                </c:pt>
                <c:pt idx="50">
                  <c:v>5.3911829739274449E-2</c:v>
                </c:pt>
                <c:pt idx="51">
                  <c:v>5.3911829739274449E-2</c:v>
                </c:pt>
                <c:pt idx="52">
                  <c:v>5.3911829739274449E-2</c:v>
                </c:pt>
                <c:pt idx="53">
                  <c:v>5.1509837708274192E-2</c:v>
                </c:pt>
                <c:pt idx="54">
                  <c:v>5.1509837708274192E-2</c:v>
                </c:pt>
                <c:pt idx="55">
                  <c:v>5.1509837708274192E-2</c:v>
                </c:pt>
                <c:pt idx="56">
                  <c:v>5.2590144026183991E-2</c:v>
                </c:pt>
                <c:pt idx="57">
                  <c:v>5.2590144026183991E-2</c:v>
                </c:pt>
                <c:pt idx="58">
                  <c:v>5.2590144026183991E-2</c:v>
                </c:pt>
                <c:pt idx="59">
                  <c:v>5.4223853209938944E-2</c:v>
                </c:pt>
                <c:pt idx="60">
                  <c:v>5.4223853209938944E-2</c:v>
                </c:pt>
                <c:pt idx="61">
                  <c:v>5.4223853209938944E-2</c:v>
                </c:pt>
                <c:pt idx="62">
                  <c:v>4.9900034281538233E-2</c:v>
                </c:pt>
                <c:pt idx="63">
                  <c:v>4.9900034281538233E-2</c:v>
                </c:pt>
                <c:pt idx="64">
                  <c:v>4.9900034281538233E-2</c:v>
                </c:pt>
                <c:pt idx="65">
                  <c:v>5.0271991917596764E-2</c:v>
                </c:pt>
                <c:pt idx="66">
                  <c:v>5.0271991917596764E-2</c:v>
                </c:pt>
                <c:pt idx="67">
                  <c:v>5.0271991917596764E-2</c:v>
                </c:pt>
                <c:pt idx="68">
                  <c:v>5.0405816259996149E-2</c:v>
                </c:pt>
                <c:pt idx="69">
                  <c:v>5.0405816259996149E-2</c:v>
                </c:pt>
                <c:pt idx="70">
                  <c:v>5.0405816259996149E-2</c:v>
                </c:pt>
                <c:pt idx="71">
                  <c:v>5.1817892896919793E-2</c:v>
                </c:pt>
                <c:pt idx="72">
                  <c:v>5.1817892896919793E-2</c:v>
                </c:pt>
                <c:pt idx="73">
                  <c:v>5.1817892896919793E-2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F49-4519-8306-9D3069EB29F3}"/>
            </c:ext>
          </c:extLst>
        </c:ser>
        <c:ser>
          <c:idx val="3"/>
          <c:order val="2"/>
          <c:tx>
            <c:strRef>
              <c:f>'Additional Data'!$D$25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Data'!$B$26:$B$99</c:f>
              <c:numCache>
                <c:formatCode>General</c:formatCode>
                <c:ptCount val="74"/>
                <c:pt idx="0">
                  <c:v>1</c:v>
                </c:pt>
                <c:pt idx="1">
                  <c:v>1.5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4.5</c:v>
                </c:pt>
                <c:pt idx="12">
                  <c:v>5</c:v>
                </c:pt>
                <c:pt idx="13">
                  <c:v>5.5</c:v>
                </c:pt>
                <c:pt idx="14">
                  <c:v>5.5</c:v>
                </c:pt>
                <c:pt idx="15">
                  <c:v>6</c:v>
                </c:pt>
                <c:pt idx="16">
                  <c:v>6.5</c:v>
                </c:pt>
                <c:pt idx="17">
                  <c:v>6.5</c:v>
                </c:pt>
                <c:pt idx="18">
                  <c:v>7</c:v>
                </c:pt>
                <c:pt idx="19">
                  <c:v>7.5</c:v>
                </c:pt>
                <c:pt idx="20">
                  <c:v>7.5</c:v>
                </c:pt>
                <c:pt idx="21">
                  <c:v>8</c:v>
                </c:pt>
                <c:pt idx="22">
                  <c:v>8.5</c:v>
                </c:pt>
                <c:pt idx="23">
                  <c:v>8.5</c:v>
                </c:pt>
                <c:pt idx="24">
                  <c:v>9</c:v>
                </c:pt>
                <c:pt idx="25">
                  <c:v>9.5</c:v>
                </c:pt>
                <c:pt idx="26">
                  <c:v>9.5</c:v>
                </c:pt>
                <c:pt idx="27">
                  <c:v>10</c:v>
                </c:pt>
                <c:pt idx="28">
                  <c:v>10.5</c:v>
                </c:pt>
                <c:pt idx="29">
                  <c:v>10.5</c:v>
                </c:pt>
                <c:pt idx="30">
                  <c:v>11</c:v>
                </c:pt>
                <c:pt idx="31">
                  <c:v>11.5</c:v>
                </c:pt>
                <c:pt idx="32">
                  <c:v>11.5</c:v>
                </c:pt>
                <c:pt idx="33">
                  <c:v>12</c:v>
                </c:pt>
                <c:pt idx="34">
                  <c:v>12.5</c:v>
                </c:pt>
                <c:pt idx="35">
                  <c:v>12.5</c:v>
                </c:pt>
                <c:pt idx="36">
                  <c:v>13</c:v>
                </c:pt>
                <c:pt idx="37">
                  <c:v>13.5</c:v>
                </c:pt>
                <c:pt idx="38">
                  <c:v>13.5</c:v>
                </c:pt>
                <c:pt idx="39">
                  <c:v>14</c:v>
                </c:pt>
                <c:pt idx="40">
                  <c:v>14.5</c:v>
                </c:pt>
                <c:pt idx="41">
                  <c:v>14.5</c:v>
                </c:pt>
                <c:pt idx="42">
                  <c:v>15</c:v>
                </c:pt>
                <c:pt idx="43">
                  <c:v>15.5</c:v>
                </c:pt>
                <c:pt idx="44">
                  <c:v>15.5</c:v>
                </c:pt>
                <c:pt idx="45">
                  <c:v>16</c:v>
                </c:pt>
                <c:pt idx="46">
                  <c:v>16.5</c:v>
                </c:pt>
                <c:pt idx="47">
                  <c:v>16.5</c:v>
                </c:pt>
                <c:pt idx="48">
                  <c:v>17</c:v>
                </c:pt>
                <c:pt idx="49">
                  <c:v>17.5</c:v>
                </c:pt>
                <c:pt idx="50">
                  <c:v>17.5</c:v>
                </c:pt>
                <c:pt idx="51">
                  <c:v>18</c:v>
                </c:pt>
                <c:pt idx="52">
                  <c:v>18.5</c:v>
                </c:pt>
                <c:pt idx="53">
                  <c:v>18.5</c:v>
                </c:pt>
                <c:pt idx="54">
                  <c:v>19</c:v>
                </c:pt>
                <c:pt idx="55">
                  <c:v>19.5</c:v>
                </c:pt>
                <c:pt idx="56">
                  <c:v>19.5</c:v>
                </c:pt>
                <c:pt idx="57">
                  <c:v>20</c:v>
                </c:pt>
                <c:pt idx="58">
                  <c:v>20.5</c:v>
                </c:pt>
                <c:pt idx="59">
                  <c:v>20.5</c:v>
                </c:pt>
                <c:pt idx="60">
                  <c:v>21</c:v>
                </c:pt>
                <c:pt idx="61">
                  <c:v>21.5</c:v>
                </c:pt>
                <c:pt idx="62">
                  <c:v>21.5</c:v>
                </c:pt>
                <c:pt idx="63">
                  <c:v>22</c:v>
                </c:pt>
                <c:pt idx="64">
                  <c:v>22.5</c:v>
                </c:pt>
                <c:pt idx="65">
                  <c:v>22.5</c:v>
                </c:pt>
                <c:pt idx="66">
                  <c:v>23</c:v>
                </c:pt>
                <c:pt idx="67">
                  <c:v>23.5</c:v>
                </c:pt>
                <c:pt idx="68">
                  <c:v>23.5</c:v>
                </c:pt>
                <c:pt idx="69">
                  <c:v>24</c:v>
                </c:pt>
                <c:pt idx="70">
                  <c:v>24.5</c:v>
                </c:pt>
                <c:pt idx="71">
                  <c:v>24.5</c:v>
                </c:pt>
                <c:pt idx="72">
                  <c:v>25</c:v>
                </c:pt>
                <c:pt idx="73">
                  <c:v>25.5</c:v>
                </c:pt>
              </c:numCache>
            </c:numRef>
          </c:xVal>
          <c:yVal>
            <c:numRef>
              <c:f>'Additional Data'!$D$26:$D$99</c:f>
              <c:numCache>
                <c:formatCode>General</c:formatCode>
                <c:ptCount val="74"/>
                <c:pt idx="0">
                  <c:v>1.7493913864407799E-2</c:v>
                </c:pt>
                <c:pt idx="1">
                  <c:v>1.7493913864407799E-2</c:v>
                </c:pt>
                <c:pt idx="2">
                  <c:v>2.2643364517102488E-2</c:v>
                </c:pt>
                <c:pt idx="3">
                  <c:v>2.2643364517102488E-2</c:v>
                </c:pt>
                <c:pt idx="4">
                  <c:v>2.2643364517102488E-2</c:v>
                </c:pt>
                <c:pt idx="5">
                  <c:v>2.2227354800195769E-2</c:v>
                </c:pt>
                <c:pt idx="6">
                  <c:v>2.2227354800195769E-2</c:v>
                </c:pt>
                <c:pt idx="7">
                  <c:v>2.2227354800195769E-2</c:v>
                </c:pt>
                <c:pt idx="8">
                  <c:v>2.0924969083662141E-2</c:v>
                </c:pt>
                <c:pt idx="9">
                  <c:v>2.0924969083662141E-2</c:v>
                </c:pt>
                <c:pt idx="10">
                  <c:v>2.0924969083662141E-2</c:v>
                </c:pt>
                <c:pt idx="11">
                  <c:v>2.3779118643123754E-2</c:v>
                </c:pt>
                <c:pt idx="12">
                  <c:v>2.3779118643123754E-2</c:v>
                </c:pt>
                <c:pt idx="13">
                  <c:v>2.3779118643123754E-2</c:v>
                </c:pt>
                <c:pt idx="14">
                  <c:v>2.4866279405506172E-2</c:v>
                </c:pt>
                <c:pt idx="15">
                  <c:v>2.4866279405506172E-2</c:v>
                </c:pt>
                <c:pt idx="16">
                  <c:v>2.4866279405506172E-2</c:v>
                </c:pt>
                <c:pt idx="17">
                  <c:v>2.4513424628786161E-2</c:v>
                </c:pt>
                <c:pt idx="18">
                  <c:v>2.4513424628786161E-2</c:v>
                </c:pt>
                <c:pt idx="19">
                  <c:v>2.4513424628786161E-2</c:v>
                </c:pt>
                <c:pt idx="20">
                  <c:v>2.4701019182893604E-2</c:v>
                </c:pt>
                <c:pt idx="21">
                  <c:v>2.4701019182893604E-2</c:v>
                </c:pt>
                <c:pt idx="22">
                  <c:v>2.4701019182893604E-2</c:v>
                </c:pt>
                <c:pt idx="23">
                  <c:v>2.4326757340024693E-2</c:v>
                </c:pt>
                <c:pt idx="24">
                  <c:v>2.4326757340024693E-2</c:v>
                </c:pt>
                <c:pt idx="25">
                  <c:v>2.4326757340024693E-2</c:v>
                </c:pt>
                <c:pt idx="26">
                  <c:v>2.3812018218752163E-2</c:v>
                </c:pt>
                <c:pt idx="27">
                  <c:v>2.3812018218752163E-2</c:v>
                </c:pt>
                <c:pt idx="28">
                  <c:v>2.3812018218752163E-2</c:v>
                </c:pt>
                <c:pt idx="29">
                  <c:v>2.4698059762582138E-2</c:v>
                </c:pt>
                <c:pt idx="30">
                  <c:v>2.4698059762582138E-2</c:v>
                </c:pt>
                <c:pt idx="31">
                  <c:v>2.4698059762582138E-2</c:v>
                </c:pt>
                <c:pt idx="32">
                  <c:v>2.2624565201898001E-2</c:v>
                </c:pt>
                <c:pt idx="33">
                  <c:v>2.2624565201898001E-2</c:v>
                </c:pt>
                <c:pt idx="34">
                  <c:v>2.2624565201898001E-2</c:v>
                </c:pt>
                <c:pt idx="35">
                  <c:v>2.1450212702381635E-2</c:v>
                </c:pt>
                <c:pt idx="36">
                  <c:v>2.1450212702381635E-2</c:v>
                </c:pt>
                <c:pt idx="37">
                  <c:v>2.1450212702381635E-2</c:v>
                </c:pt>
                <c:pt idx="38">
                  <c:v>2.3561067484284281E-2</c:v>
                </c:pt>
                <c:pt idx="39">
                  <c:v>2.3561067484284281E-2</c:v>
                </c:pt>
                <c:pt idx="40">
                  <c:v>2.3561067484284281E-2</c:v>
                </c:pt>
                <c:pt idx="41">
                  <c:v>2.3291243151838417E-2</c:v>
                </c:pt>
                <c:pt idx="42">
                  <c:v>2.3291243151838417E-2</c:v>
                </c:pt>
                <c:pt idx="43">
                  <c:v>2.3291243151838417E-2</c:v>
                </c:pt>
                <c:pt idx="44">
                  <c:v>1.8734892420976566E-2</c:v>
                </c:pt>
                <c:pt idx="45">
                  <c:v>1.8734892420976566E-2</c:v>
                </c:pt>
                <c:pt idx="46">
                  <c:v>1.8734892420976566E-2</c:v>
                </c:pt>
                <c:pt idx="47">
                  <c:v>1.7989543322581101E-2</c:v>
                </c:pt>
                <c:pt idx="48">
                  <c:v>1.7989543322581101E-2</c:v>
                </c:pt>
                <c:pt idx="49">
                  <c:v>1.7989543322581101E-2</c:v>
                </c:pt>
                <c:pt idx="50">
                  <c:v>2.0269434540999727E-2</c:v>
                </c:pt>
                <c:pt idx="51">
                  <c:v>2.0269434540999727E-2</c:v>
                </c:pt>
                <c:pt idx="52">
                  <c:v>2.0269434540999727E-2</c:v>
                </c:pt>
                <c:pt idx="53">
                  <c:v>2.2671426571999987E-2</c:v>
                </c:pt>
                <c:pt idx="54">
                  <c:v>2.2671426571999987E-2</c:v>
                </c:pt>
                <c:pt idx="55">
                  <c:v>2.2671426571999987E-2</c:v>
                </c:pt>
                <c:pt idx="56">
                  <c:v>2.1591120254090181E-2</c:v>
                </c:pt>
                <c:pt idx="57">
                  <c:v>2.1591120254090181E-2</c:v>
                </c:pt>
                <c:pt idx="58">
                  <c:v>2.1591120254090181E-2</c:v>
                </c:pt>
                <c:pt idx="59">
                  <c:v>1.9957411070335229E-2</c:v>
                </c:pt>
                <c:pt idx="60">
                  <c:v>1.9957411070335229E-2</c:v>
                </c:pt>
                <c:pt idx="61">
                  <c:v>1.9957411070335229E-2</c:v>
                </c:pt>
                <c:pt idx="62">
                  <c:v>2.4281229998735943E-2</c:v>
                </c:pt>
                <c:pt idx="63">
                  <c:v>2.4281229998735943E-2</c:v>
                </c:pt>
                <c:pt idx="64">
                  <c:v>2.4281229998735943E-2</c:v>
                </c:pt>
                <c:pt idx="65">
                  <c:v>2.3909272362677408E-2</c:v>
                </c:pt>
                <c:pt idx="66">
                  <c:v>2.3909272362677408E-2</c:v>
                </c:pt>
                <c:pt idx="67">
                  <c:v>2.3909272362677408E-2</c:v>
                </c:pt>
                <c:pt idx="68">
                  <c:v>2.3775448020278027E-2</c:v>
                </c:pt>
                <c:pt idx="69">
                  <c:v>2.3775448020278027E-2</c:v>
                </c:pt>
                <c:pt idx="70">
                  <c:v>2.3775448020278027E-2</c:v>
                </c:pt>
                <c:pt idx="71">
                  <c:v>2.2363371383354379E-2</c:v>
                </c:pt>
                <c:pt idx="72">
                  <c:v>2.2363371383354379E-2</c:v>
                </c:pt>
                <c:pt idx="73">
                  <c:v>2.2363371383354379E-2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F49-4519-8306-9D3069EB29F3}"/>
            </c:ext>
          </c:extLst>
        </c:ser>
        <c:ser>
          <c:idx val="0"/>
          <c:order val="3"/>
          <c:tx>
            <c:strRef>
              <c:f>p!$E$1</c:f>
              <c:strCache>
                <c:ptCount val="1"/>
                <c:pt idx="0">
                  <c:v>p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p!$E$2:$E$26</c:f>
              <c:numCache>
                <c:formatCode>0.0000</c:formatCode>
                <c:ptCount val="25"/>
                <c:pt idx="0">
                  <c:v>2.5089605734767026E-2</c:v>
                </c:pt>
                <c:pt idx="1">
                  <c:v>4.3506493506493507E-2</c:v>
                </c:pt>
                <c:pt idx="2">
                  <c:v>3.7800687285223365E-2</c:v>
                </c:pt>
                <c:pt idx="3">
                  <c:v>2.4390243902439025E-2</c:v>
                </c:pt>
                <c:pt idx="4">
                  <c:v>4.8511576626240352E-2</c:v>
                </c:pt>
                <c:pt idx="5">
                  <c:v>4.230590423059042E-2</c:v>
                </c:pt>
                <c:pt idx="6">
                  <c:v>3.7401574803149609E-2</c:v>
                </c:pt>
                <c:pt idx="7">
                  <c:v>3.1996179560649478E-2</c:v>
                </c:pt>
                <c:pt idx="8">
                  <c:v>2.9396857577293461E-2</c:v>
                </c:pt>
                <c:pt idx="9">
                  <c:v>3.6204059243006036E-2</c:v>
                </c:pt>
                <c:pt idx="10">
                  <c:v>4.5867176301958912E-2</c:v>
                </c:pt>
                <c:pt idx="11">
                  <c:v>4.3619791666666664E-2</c:v>
                </c:pt>
                <c:pt idx="12">
                  <c:v>3.1202435312024351E-2</c:v>
                </c:pt>
                <c:pt idx="13">
                  <c:v>2.6195899772209569E-2</c:v>
                </c:pt>
                <c:pt idx="14">
                  <c:v>2.1919431279620854E-2</c:v>
                </c:pt>
                <c:pt idx="15">
                  <c:v>4.8218029350104823E-2</c:v>
                </c:pt>
                <c:pt idx="16">
                  <c:v>4.1997729852440407E-2</c:v>
                </c:pt>
                <c:pt idx="17">
                  <c:v>3.6091549295774648E-2</c:v>
                </c:pt>
                <c:pt idx="18">
                  <c:v>3.0401034928848641E-2</c:v>
                </c:pt>
                <c:pt idx="19">
                  <c:v>2.6905829596412557E-2</c:v>
                </c:pt>
                <c:pt idx="20">
                  <c:v>4.9315068493150684E-2</c:v>
                </c:pt>
                <c:pt idx="21">
                  <c:v>3.8795303726391013E-2</c:v>
                </c:pt>
                <c:pt idx="22">
                  <c:v>4.9189189189189186E-2</c:v>
                </c:pt>
                <c:pt idx="23">
                  <c:v>3.7506894649751793E-2</c:v>
                </c:pt>
                <c:pt idx="24">
                  <c:v>3.9811066126855602E-2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49-4519-8306-9D3069EB2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912016"/>
        <c:axId val="1068913680"/>
      </c:scatterChart>
      <c:valAx>
        <c:axId val="1068912016"/>
        <c:scaling>
          <c:orientation val="minMax"/>
          <c:max val="2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913680"/>
        <c:crosses val="autoZero"/>
        <c:crossBetween val="midCat"/>
        <c:majorUnit val="1"/>
      </c:valAx>
      <c:valAx>
        <c:axId val="1068913680"/>
        <c:scaling>
          <c:orientation val="minMax"/>
          <c:max val="6.0000000000000012E-2"/>
          <c:min val="1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912016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np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'Additional Data'!$M$4:$M$5</c:f>
              <c:strCache>
                <c:ptCount val="2"/>
                <c:pt idx="0">
                  <c:v>CL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Data'!$N$4:$N$5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Data'!$O$4:$O$5</c:f>
              <c:numCache>
                <c:formatCode>General</c:formatCode>
                <c:ptCount val="2"/>
                <c:pt idx="0">
                  <c:v>3.9166666666666665</c:v>
                </c:pt>
                <c:pt idx="1">
                  <c:v>3.9166666666666665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CF-45D8-9464-5C5948C4AFB9}"/>
            </c:ext>
          </c:extLst>
        </c:ser>
        <c:ser>
          <c:idx val="2"/>
          <c:order val="1"/>
          <c:tx>
            <c:strRef>
              <c:f>'Additional Data'!$M$7:$M$8</c:f>
              <c:strCache>
                <c:ptCount val="2"/>
                <c:pt idx="0">
                  <c:v>UCL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Data'!$N$7:$N$8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Data'!$O$7:$O$8</c:f>
              <c:numCache>
                <c:formatCode>General</c:formatCode>
                <c:ptCount val="2"/>
                <c:pt idx="0">
                  <c:v>9.807146273625678</c:v>
                </c:pt>
                <c:pt idx="1">
                  <c:v>9.807146273625678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CF-45D8-9464-5C5948C4AFB9}"/>
            </c:ext>
          </c:extLst>
        </c:ser>
        <c:ser>
          <c:idx val="3"/>
          <c:order val="2"/>
          <c:tx>
            <c:strRef>
              <c:f>'Additional Data'!$M$10:$M$11</c:f>
              <c:strCache>
                <c:ptCount val="2"/>
                <c:pt idx="0">
                  <c:v>LCL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Data'!$N$10:$N$11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Data'!$O$10:$O$11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5CF-45D8-9464-5C5948C4AFB9}"/>
            </c:ext>
          </c:extLst>
        </c:ser>
        <c:ser>
          <c:idx val="0"/>
          <c:order val="3"/>
          <c:tx>
            <c:strRef>
              <c:f>np!$C$1</c:f>
              <c:strCache>
                <c:ptCount val="1"/>
                <c:pt idx="0">
                  <c:v>Defectives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np!$A$2:$A$25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np!$C$2:$C$25</c:f>
              <c:numCache>
                <c:formatCode>General</c:formatCode>
                <c:ptCount val="24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6</c:v>
                </c:pt>
                <c:pt idx="7">
                  <c:v>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7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7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CF-45D8-9464-5C5948C4A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8151680"/>
        <c:axId val="2038142112"/>
      </c:scatterChart>
      <c:valAx>
        <c:axId val="2038151680"/>
        <c:scaling>
          <c:orientation val="minMax"/>
          <c:max val="2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142112"/>
        <c:crosses val="autoZero"/>
        <c:crossBetween val="midCat"/>
        <c:majorUnit val="1"/>
      </c:valAx>
      <c:valAx>
        <c:axId val="2038142112"/>
        <c:scaling>
          <c:orientation val="minMax"/>
          <c:max val="10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15168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'Additional Data'!$Q$4:$Q$5</c:f>
              <c:strCache>
                <c:ptCount val="2"/>
                <c:pt idx="0">
                  <c:v>CL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Data'!$R$4:$R$5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Data'!$S$4:$S$5</c:f>
              <c:numCache>
                <c:formatCode>General</c:formatCode>
                <c:ptCount val="2"/>
                <c:pt idx="0">
                  <c:v>18.12</c:v>
                </c:pt>
                <c:pt idx="1">
                  <c:v>18.12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69-4EC4-A270-34AD303830F9}"/>
            </c:ext>
          </c:extLst>
        </c:ser>
        <c:ser>
          <c:idx val="2"/>
          <c:order val="1"/>
          <c:tx>
            <c:strRef>
              <c:f>'Additional Data'!$Q$7:$Q$8</c:f>
              <c:strCache>
                <c:ptCount val="2"/>
                <c:pt idx="0">
                  <c:v>UCL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Data'!$R$7:$R$8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Data'!$S$7:$S$8</c:f>
              <c:numCache>
                <c:formatCode>General</c:formatCode>
                <c:ptCount val="2"/>
                <c:pt idx="0">
                  <c:v>30.89027799227566</c:v>
                </c:pt>
                <c:pt idx="1">
                  <c:v>30.89027799227566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69-4EC4-A270-34AD303830F9}"/>
            </c:ext>
          </c:extLst>
        </c:ser>
        <c:ser>
          <c:idx val="3"/>
          <c:order val="2"/>
          <c:tx>
            <c:strRef>
              <c:f>'Additional Data'!$Q$10:$Q$11</c:f>
              <c:strCache>
                <c:ptCount val="2"/>
                <c:pt idx="0">
                  <c:v>LCL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Data'!$R$10:$R$11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'Additional Data'!$S$10:$S$11</c:f>
              <c:numCache>
                <c:formatCode>General</c:formatCode>
                <c:ptCount val="2"/>
                <c:pt idx="0">
                  <c:v>5.3497220077243419</c:v>
                </c:pt>
                <c:pt idx="1">
                  <c:v>5.3497220077243419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69-4EC4-A270-34AD303830F9}"/>
            </c:ext>
          </c:extLst>
        </c:ser>
        <c:ser>
          <c:idx val="0"/>
          <c:order val="3"/>
          <c:tx>
            <c:strRef>
              <c:f>'c'!$B$1</c:f>
              <c:strCache>
                <c:ptCount val="1"/>
                <c:pt idx="0">
                  <c:v>Defects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'c'!$A$2:$A$26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'c'!$B$2:$B$26</c:f>
              <c:numCache>
                <c:formatCode>General</c:formatCode>
                <c:ptCount val="25"/>
                <c:pt idx="0">
                  <c:v>12</c:v>
                </c:pt>
                <c:pt idx="1">
                  <c:v>14</c:v>
                </c:pt>
                <c:pt idx="2">
                  <c:v>18</c:v>
                </c:pt>
                <c:pt idx="3">
                  <c:v>23</c:v>
                </c:pt>
                <c:pt idx="4">
                  <c:v>11</c:v>
                </c:pt>
                <c:pt idx="5">
                  <c:v>13</c:v>
                </c:pt>
                <c:pt idx="6">
                  <c:v>14</c:v>
                </c:pt>
                <c:pt idx="7">
                  <c:v>22</c:v>
                </c:pt>
                <c:pt idx="8">
                  <c:v>24</c:v>
                </c:pt>
                <c:pt idx="9">
                  <c:v>16</c:v>
                </c:pt>
                <c:pt idx="10">
                  <c:v>22</c:v>
                </c:pt>
                <c:pt idx="11">
                  <c:v>28</c:v>
                </c:pt>
                <c:pt idx="12">
                  <c:v>29</c:v>
                </c:pt>
                <c:pt idx="13">
                  <c:v>20</c:v>
                </c:pt>
                <c:pt idx="14">
                  <c:v>12</c:v>
                </c:pt>
                <c:pt idx="15">
                  <c:v>19</c:v>
                </c:pt>
                <c:pt idx="16">
                  <c:v>10</c:v>
                </c:pt>
                <c:pt idx="17">
                  <c:v>14</c:v>
                </c:pt>
                <c:pt idx="18">
                  <c:v>19</c:v>
                </c:pt>
                <c:pt idx="19">
                  <c:v>16</c:v>
                </c:pt>
                <c:pt idx="20">
                  <c:v>22</c:v>
                </c:pt>
                <c:pt idx="21">
                  <c:v>21</c:v>
                </c:pt>
                <c:pt idx="22">
                  <c:v>13</c:v>
                </c:pt>
                <c:pt idx="23">
                  <c:v>19</c:v>
                </c:pt>
                <c:pt idx="24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69-4EC4-A270-34AD30383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912432"/>
        <c:axId val="1068912016"/>
      </c:scatterChart>
      <c:valAx>
        <c:axId val="1068912432"/>
        <c:scaling>
          <c:orientation val="minMax"/>
          <c:max val="2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912016"/>
        <c:crosses val="autoZero"/>
        <c:crossBetween val="midCat"/>
        <c:majorUnit val="1"/>
      </c:valAx>
      <c:valAx>
        <c:axId val="1068912016"/>
        <c:scaling>
          <c:orientation val="minMax"/>
          <c:max val="3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912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312420</xdr:colOff>
      <xdr:row>0</xdr:row>
      <xdr:rowOff>68580</xdr:rowOff>
    </xdr:from>
    <xdr:to>
      <xdr:col>19</xdr:col>
      <xdr:colOff>7620</xdr:colOff>
      <xdr:row>13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3F3A80-0A46-4747-93D9-56BFFCD332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312420</xdr:colOff>
      <xdr:row>14</xdr:row>
      <xdr:rowOff>15240</xdr:rowOff>
    </xdr:from>
    <xdr:to>
      <xdr:col>19</xdr:col>
      <xdr:colOff>7620</xdr:colOff>
      <xdr:row>29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89AA19-F9DC-4781-81D2-00F5AD7ACA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0</xdr:row>
      <xdr:rowOff>45720</xdr:rowOff>
    </xdr:from>
    <xdr:to>
      <xdr:col>12</xdr:col>
      <xdr:colOff>53340</xdr:colOff>
      <xdr:row>14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9E66F5-878A-4122-8ACC-5A0DAD89F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350520</xdr:colOff>
      <xdr:row>15</xdr:row>
      <xdr:rowOff>0</xdr:rowOff>
    </xdr:from>
    <xdr:to>
      <xdr:col>12</xdr:col>
      <xdr:colOff>45720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8DDE2F-01E2-44B1-ABAF-1B9996C220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198120</xdr:colOff>
      <xdr:row>0</xdr:row>
      <xdr:rowOff>68580</xdr:rowOff>
    </xdr:from>
    <xdr:to>
      <xdr:col>16</xdr:col>
      <xdr:colOff>502920</xdr:colOff>
      <xdr:row>15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94BFFA-ECA1-4BBB-9B58-46C15DE44A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198120</xdr:colOff>
      <xdr:row>15</xdr:row>
      <xdr:rowOff>144780</xdr:rowOff>
    </xdr:from>
    <xdr:to>
      <xdr:col>16</xdr:col>
      <xdr:colOff>502920</xdr:colOff>
      <xdr:row>30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6027D6-ABC5-416F-8C3D-7F8A80F87B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579120</xdr:colOff>
      <xdr:row>0</xdr:row>
      <xdr:rowOff>129540</xdr:rowOff>
    </xdr:from>
    <xdr:to>
      <xdr:col>18</xdr:col>
      <xdr:colOff>281940</xdr:colOff>
      <xdr:row>15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43855E-A689-4C70-89B4-A455E2380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6</xdr:row>
      <xdr:rowOff>182880</xdr:rowOff>
    </xdr:from>
    <xdr:to>
      <xdr:col>13</xdr:col>
      <xdr:colOff>472440</xdr:colOff>
      <xdr:row>21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F1D709-5D3B-4B71-B320-6C72ABD8F1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6</xdr:row>
      <xdr:rowOff>121920</xdr:rowOff>
    </xdr:from>
    <xdr:to>
      <xdr:col>13</xdr:col>
      <xdr:colOff>388620</xdr:colOff>
      <xdr:row>21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91C95A-EBBC-4098-B6A1-D149C37E5C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251460</xdr:colOff>
      <xdr:row>1</xdr:row>
      <xdr:rowOff>129540</xdr:rowOff>
    </xdr:from>
    <xdr:to>
      <xdr:col>18</xdr:col>
      <xdr:colOff>327660</xdr:colOff>
      <xdr:row>16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DE7A8C-DB3F-4BE2-A2EB-8E0A25BA5F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D02F2-37FF-47ED-BF20-4BF4E06444D2}">
  <dimension ref="A1:K19"/>
  <sheetViews>
    <sheetView tabSelected="1" workbookViewId="0">
      <selection activeCell="I24" sqref="I24"/>
    </sheetView>
  </sheetViews>
  <sheetFormatPr defaultRowHeight="14.4" x14ac:dyDescent="0.3"/>
  <cols>
    <col min="2" max="2" width="12.44140625" customWidth="1"/>
    <col min="3" max="5" width="12.44140625" bestFit="1" customWidth="1"/>
  </cols>
  <sheetData>
    <row r="1" spans="1:1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3" t="s">
        <v>5</v>
      </c>
      <c r="H1" s="3" t="s">
        <v>6</v>
      </c>
    </row>
    <row r="2" spans="1:11" ht="39.6" customHeight="1" x14ac:dyDescent="0.3">
      <c r="A2" s="3"/>
      <c r="B2" s="3"/>
      <c r="C2" s="3"/>
      <c r="D2" s="3"/>
      <c r="E2" s="3"/>
      <c r="G2" s="3"/>
      <c r="H2" s="3"/>
      <c r="J2" s="3" t="s">
        <v>12</v>
      </c>
      <c r="K2" s="3"/>
    </row>
    <row r="3" spans="1:11" x14ac:dyDescent="0.3">
      <c r="A3" s="4">
        <v>1</v>
      </c>
      <c r="B3" s="4">
        <v>272</v>
      </c>
      <c r="C3" s="4">
        <v>252</v>
      </c>
      <c r="D3" s="4">
        <v>245</v>
      </c>
      <c r="E3" s="4">
        <v>255</v>
      </c>
      <c r="G3" s="7">
        <f>AVERAGE(B3:E3)</f>
        <v>256</v>
      </c>
      <c r="H3" s="4">
        <f>MAX(B3:E3)-MIN(B3:E3)</f>
        <v>27</v>
      </c>
      <c r="J3" s="4" t="s">
        <v>10</v>
      </c>
      <c r="K3" s="4">
        <v>0.72899999999999998</v>
      </c>
    </row>
    <row r="4" spans="1:11" x14ac:dyDescent="0.3">
      <c r="A4" s="4">
        <v>2</v>
      </c>
      <c r="B4" s="4">
        <v>274</v>
      </c>
      <c r="C4" s="4">
        <v>254</v>
      </c>
      <c r="D4" s="4">
        <v>272</v>
      </c>
      <c r="E4" s="4">
        <v>247</v>
      </c>
      <c r="G4" s="7">
        <f t="shared" ref="G4:G14" si="0">AVERAGE(B4:E4)</f>
        <v>261.75</v>
      </c>
      <c r="H4" s="4">
        <f t="shared" ref="H4:H14" si="1">MAX(B4:E4)-MIN(B4:E4)</f>
        <v>27</v>
      </c>
      <c r="J4" s="4" t="s">
        <v>15</v>
      </c>
      <c r="K4" s="11">
        <v>0</v>
      </c>
    </row>
    <row r="5" spans="1:11" x14ac:dyDescent="0.3">
      <c r="A5" s="4">
        <v>3</v>
      </c>
      <c r="B5" s="4">
        <v>264</v>
      </c>
      <c r="C5" s="4">
        <v>251</v>
      </c>
      <c r="D5" s="4">
        <v>257</v>
      </c>
      <c r="E5" s="4">
        <v>255</v>
      </c>
      <c r="G5" s="7">
        <f t="shared" si="0"/>
        <v>256.75</v>
      </c>
      <c r="H5" s="4">
        <f t="shared" si="1"/>
        <v>13</v>
      </c>
      <c r="J5" s="4" t="s">
        <v>11</v>
      </c>
      <c r="K5" s="4">
        <v>2.282</v>
      </c>
    </row>
    <row r="6" spans="1:11" x14ac:dyDescent="0.3">
      <c r="A6" s="4">
        <v>4</v>
      </c>
      <c r="B6" s="4">
        <v>263</v>
      </c>
      <c r="C6" s="4">
        <v>248</v>
      </c>
      <c r="D6" s="4">
        <v>244</v>
      </c>
      <c r="E6" s="4">
        <v>269</v>
      </c>
      <c r="G6" s="7">
        <f t="shared" si="0"/>
        <v>256</v>
      </c>
      <c r="H6" s="4">
        <f t="shared" si="1"/>
        <v>25</v>
      </c>
    </row>
    <row r="7" spans="1:11" x14ac:dyDescent="0.3">
      <c r="A7" s="4">
        <v>5</v>
      </c>
      <c r="B7" s="4">
        <v>269</v>
      </c>
      <c r="C7" s="4">
        <v>251</v>
      </c>
      <c r="D7" s="4">
        <v>273</v>
      </c>
      <c r="E7" s="4">
        <v>244</v>
      </c>
      <c r="G7" s="7">
        <f t="shared" si="0"/>
        <v>259.25</v>
      </c>
      <c r="H7" s="4">
        <f t="shared" si="1"/>
        <v>29</v>
      </c>
    </row>
    <row r="8" spans="1:11" x14ac:dyDescent="0.3">
      <c r="A8" s="4">
        <v>6</v>
      </c>
      <c r="B8" s="4">
        <v>263</v>
      </c>
      <c r="C8" s="4">
        <v>273</v>
      </c>
      <c r="D8" s="4">
        <v>274</v>
      </c>
      <c r="E8" s="4">
        <v>272</v>
      </c>
      <c r="G8" s="7">
        <f t="shared" si="0"/>
        <v>270.5</v>
      </c>
      <c r="H8" s="4">
        <f t="shared" si="1"/>
        <v>11</v>
      </c>
    </row>
    <row r="9" spans="1:11" x14ac:dyDescent="0.3">
      <c r="A9" s="4">
        <v>7</v>
      </c>
      <c r="B9" s="4">
        <v>258</v>
      </c>
      <c r="C9" s="4">
        <v>266</v>
      </c>
      <c r="D9" s="4">
        <v>266</v>
      </c>
      <c r="E9" s="4">
        <v>247</v>
      </c>
      <c r="G9" s="7">
        <f t="shared" si="0"/>
        <v>259.25</v>
      </c>
      <c r="H9" s="4">
        <f t="shared" si="1"/>
        <v>19</v>
      </c>
    </row>
    <row r="10" spans="1:11" x14ac:dyDescent="0.3">
      <c r="A10" s="4">
        <v>8</v>
      </c>
      <c r="B10" s="4">
        <v>252</v>
      </c>
      <c r="C10" s="4">
        <v>276</v>
      </c>
      <c r="D10" s="4">
        <v>273</v>
      </c>
      <c r="E10" s="4">
        <v>272</v>
      </c>
      <c r="G10" s="7">
        <f t="shared" si="0"/>
        <v>268.25</v>
      </c>
      <c r="H10" s="4">
        <f t="shared" si="1"/>
        <v>24</v>
      </c>
    </row>
    <row r="11" spans="1:11" x14ac:dyDescent="0.3">
      <c r="A11" s="4">
        <v>9</v>
      </c>
      <c r="B11" s="4">
        <v>258</v>
      </c>
      <c r="C11" s="4">
        <v>267</v>
      </c>
      <c r="D11" s="4">
        <v>275</v>
      </c>
      <c r="E11" s="4">
        <v>250</v>
      </c>
      <c r="G11" s="7">
        <f t="shared" si="0"/>
        <v>262.5</v>
      </c>
      <c r="H11" s="4">
        <f t="shared" si="1"/>
        <v>25</v>
      </c>
    </row>
    <row r="12" spans="1:11" x14ac:dyDescent="0.3">
      <c r="A12" s="4">
        <v>10</v>
      </c>
      <c r="B12" s="4">
        <v>261</v>
      </c>
      <c r="C12" s="4">
        <v>254</v>
      </c>
      <c r="D12" s="4">
        <v>256</v>
      </c>
      <c r="E12" s="4">
        <v>261</v>
      </c>
      <c r="G12" s="7">
        <f t="shared" si="0"/>
        <v>258</v>
      </c>
      <c r="H12" s="4">
        <f t="shared" si="1"/>
        <v>7</v>
      </c>
    </row>
    <row r="13" spans="1:11" x14ac:dyDescent="0.3">
      <c r="A13" s="4">
        <v>11</v>
      </c>
      <c r="B13" s="4">
        <v>252</v>
      </c>
      <c r="C13" s="4">
        <v>250</v>
      </c>
      <c r="D13" s="4">
        <v>254</v>
      </c>
      <c r="E13" s="4">
        <v>246</v>
      </c>
      <c r="G13" s="7">
        <f t="shared" si="0"/>
        <v>250.5</v>
      </c>
      <c r="H13" s="4">
        <f t="shared" si="1"/>
        <v>8</v>
      </c>
    </row>
    <row r="14" spans="1:11" x14ac:dyDescent="0.3">
      <c r="A14" s="4">
        <v>12</v>
      </c>
      <c r="B14" s="4">
        <v>270</v>
      </c>
      <c r="C14" s="4">
        <v>247</v>
      </c>
      <c r="D14" s="4">
        <v>249</v>
      </c>
      <c r="E14" s="4">
        <v>254</v>
      </c>
      <c r="G14" s="7">
        <f t="shared" si="0"/>
        <v>255</v>
      </c>
      <c r="H14" s="4">
        <f t="shared" si="1"/>
        <v>23</v>
      </c>
    </row>
    <row r="16" spans="1:11" x14ac:dyDescent="0.3">
      <c r="B16" s="8" t="s">
        <v>7</v>
      </c>
      <c r="C16" s="8" t="s">
        <v>14</v>
      </c>
    </row>
    <row r="17" spans="1:3" x14ac:dyDescent="0.3">
      <c r="A17" s="9" t="s">
        <v>8</v>
      </c>
      <c r="B17" s="13">
        <f>AVERAGE(G3:G14)</f>
        <v>259.47916666666669</v>
      </c>
      <c r="C17" s="13">
        <f>AVERAGE(H3:H14)</f>
        <v>19.833333333333332</v>
      </c>
    </row>
    <row r="18" spans="1:3" x14ac:dyDescent="0.3">
      <c r="A18" s="9" t="s">
        <v>13</v>
      </c>
      <c r="B18" s="12">
        <f>$B$17+$K$3*$C$17</f>
        <v>273.9376666666667</v>
      </c>
      <c r="C18" s="12">
        <f>$K$5*$C$17</f>
        <v>45.259666666666668</v>
      </c>
    </row>
    <row r="19" spans="1:3" x14ac:dyDescent="0.3">
      <c r="A19" s="9" t="s">
        <v>9</v>
      </c>
      <c r="B19" s="12">
        <f>$B$17-$K$3*$C$17</f>
        <v>245.0206666666667</v>
      </c>
      <c r="C19" s="12">
        <f>$K$4*$C$17</f>
        <v>0</v>
      </c>
    </row>
  </sheetData>
  <mergeCells count="8">
    <mergeCell ref="H1:H2"/>
    <mergeCell ref="J2:K2"/>
    <mergeCell ref="A1:A2"/>
    <mergeCell ref="B1:B2"/>
    <mergeCell ref="C1:C2"/>
    <mergeCell ref="D1:D2"/>
    <mergeCell ref="E1:E2"/>
    <mergeCell ref="G1:G2"/>
  </mergeCells>
  <pageMargins left="0.7" right="0.7" top="0.75" bottom="0.75" header="0.3" footer="0.3"/>
  <ignoredErrors>
    <ignoredError sqref="G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C37CA-1B5D-404A-975E-491C204EE0B6}">
  <dimension ref="A1:S19"/>
  <sheetViews>
    <sheetView workbookViewId="0">
      <selection activeCell="B16" sqref="B16"/>
    </sheetView>
  </sheetViews>
  <sheetFormatPr defaultRowHeight="14.4" x14ac:dyDescent="0.3"/>
  <sheetData>
    <row r="1" spans="1:19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20</v>
      </c>
      <c r="G1" s="14" t="s">
        <v>21</v>
      </c>
      <c r="H1" s="14" t="s">
        <v>22</v>
      </c>
      <c r="I1" s="14" t="s">
        <v>23</v>
      </c>
      <c r="J1" s="14" t="s">
        <v>24</v>
      </c>
      <c r="K1" s="14" t="s">
        <v>25</v>
      </c>
      <c r="L1" s="14" t="s">
        <v>26</v>
      </c>
      <c r="M1" s="14" t="s">
        <v>27</v>
      </c>
      <c r="O1" s="3" t="s">
        <v>5</v>
      </c>
      <c r="P1" s="3" t="s">
        <v>28</v>
      </c>
      <c r="R1" s="3" t="s">
        <v>12</v>
      </c>
      <c r="S1" s="3"/>
    </row>
    <row r="2" spans="1:19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O2" s="3"/>
      <c r="P2" s="3"/>
      <c r="R2" s="4" t="s">
        <v>29</v>
      </c>
      <c r="S2" s="4">
        <v>0.88590000000000002</v>
      </c>
    </row>
    <row r="3" spans="1:19" ht="15" x14ac:dyDescent="0.3">
      <c r="A3" s="9">
        <v>1</v>
      </c>
      <c r="B3" s="15">
        <v>261</v>
      </c>
      <c r="C3" s="4">
        <v>245</v>
      </c>
      <c r="D3" s="4">
        <v>262</v>
      </c>
      <c r="E3" s="4">
        <v>258</v>
      </c>
      <c r="F3" s="4">
        <v>266</v>
      </c>
      <c r="G3" s="4">
        <v>249</v>
      </c>
      <c r="H3" s="4">
        <v>249</v>
      </c>
      <c r="I3" s="4">
        <v>250</v>
      </c>
      <c r="J3" s="4">
        <v>248</v>
      </c>
      <c r="K3" s="4">
        <v>262</v>
      </c>
      <c r="L3" s="4">
        <v>259</v>
      </c>
      <c r="M3" s="4">
        <v>265</v>
      </c>
      <c r="O3" s="10">
        <f>AVERAGE(B3:M3)</f>
        <v>256.16666666666669</v>
      </c>
      <c r="P3" s="10">
        <f>_xlfn.STDEV.S(B3:M3)</f>
        <v>7.4447459610279809</v>
      </c>
      <c r="R3" s="4" t="s">
        <v>30</v>
      </c>
      <c r="S3" s="4">
        <v>0.35349999999999998</v>
      </c>
    </row>
    <row r="4" spans="1:19" ht="15" x14ac:dyDescent="0.3">
      <c r="A4" s="9">
        <v>2</v>
      </c>
      <c r="B4" s="15">
        <v>269</v>
      </c>
      <c r="C4" s="4">
        <v>264</v>
      </c>
      <c r="D4" s="4">
        <v>255</v>
      </c>
      <c r="E4" s="4">
        <v>252</v>
      </c>
      <c r="F4" s="4">
        <v>266</v>
      </c>
      <c r="G4" s="4">
        <v>253</v>
      </c>
      <c r="H4" s="4">
        <v>252</v>
      </c>
      <c r="I4" s="4">
        <v>256</v>
      </c>
      <c r="J4" s="4">
        <v>259</v>
      </c>
      <c r="K4" s="4">
        <v>255</v>
      </c>
      <c r="L4" s="4">
        <v>259</v>
      </c>
      <c r="M4" s="4">
        <v>273</v>
      </c>
      <c r="O4" s="10">
        <f t="shared" ref="O4:O14" si="0">AVERAGE(B4:M4)</f>
        <v>259.41666666666669</v>
      </c>
      <c r="P4" s="10">
        <f t="shared" ref="P4:P14" si="1">_xlfn.STDEV.S(B4:M4)</f>
        <v>7.0253868652239087</v>
      </c>
      <c r="R4" s="4" t="s">
        <v>31</v>
      </c>
      <c r="S4" s="4">
        <v>1.6465000000000001</v>
      </c>
    </row>
    <row r="5" spans="1:19" ht="15" x14ac:dyDescent="0.3">
      <c r="A5" s="9">
        <v>3</v>
      </c>
      <c r="B5" s="15">
        <v>255</v>
      </c>
      <c r="C5" s="4">
        <v>252</v>
      </c>
      <c r="D5" s="4">
        <v>250</v>
      </c>
      <c r="E5" s="4">
        <v>271</v>
      </c>
      <c r="F5" s="4">
        <v>247</v>
      </c>
      <c r="G5" s="4">
        <v>273</v>
      </c>
      <c r="H5" s="4">
        <v>270</v>
      </c>
      <c r="I5" s="4">
        <v>274</v>
      </c>
      <c r="J5" s="4">
        <v>260</v>
      </c>
      <c r="K5" s="4">
        <v>261</v>
      </c>
      <c r="L5" s="4">
        <v>265</v>
      </c>
      <c r="M5" s="4">
        <v>263</v>
      </c>
      <c r="O5" s="10">
        <f t="shared" si="0"/>
        <v>261.75</v>
      </c>
      <c r="P5" s="10">
        <f t="shared" si="1"/>
        <v>9.2552196575279027</v>
      </c>
    </row>
    <row r="6" spans="1:19" ht="15" x14ac:dyDescent="0.3">
      <c r="A6" s="9">
        <v>4</v>
      </c>
      <c r="B6" s="15">
        <v>251</v>
      </c>
      <c r="C6" s="4">
        <v>276</v>
      </c>
      <c r="D6" s="4">
        <v>257</v>
      </c>
      <c r="E6" s="4">
        <v>253</v>
      </c>
      <c r="F6" s="4">
        <v>265</v>
      </c>
      <c r="G6" s="4">
        <v>275</v>
      </c>
      <c r="H6" s="4">
        <v>245</v>
      </c>
      <c r="I6" s="4">
        <v>247</v>
      </c>
      <c r="J6" s="4">
        <v>272</v>
      </c>
      <c r="K6" s="4">
        <v>265</v>
      </c>
      <c r="L6" s="4">
        <v>274</v>
      </c>
      <c r="M6" s="4">
        <v>265</v>
      </c>
      <c r="O6" s="10">
        <f t="shared" si="0"/>
        <v>262.08333333333331</v>
      </c>
      <c r="P6" s="10">
        <f t="shared" si="1"/>
        <v>11.18812953197461</v>
      </c>
    </row>
    <row r="7" spans="1:19" ht="15" x14ac:dyDescent="0.3">
      <c r="A7" s="9">
        <v>5</v>
      </c>
      <c r="B7" s="15">
        <v>262</v>
      </c>
      <c r="C7" s="4">
        <v>273</v>
      </c>
      <c r="D7" s="4">
        <v>265</v>
      </c>
      <c r="E7" s="4">
        <v>253</v>
      </c>
      <c r="F7" s="4">
        <v>268</v>
      </c>
      <c r="G7" s="4">
        <v>253</v>
      </c>
      <c r="H7" s="4">
        <v>262</v>
      </c>
      <c r="I7" s="4">
        <v>272</v>
      </c>
      <c r="J7" s="4">
        <v>270</v>
      </c>
      <c r="K7" s="4">
        <v>272</v>
      </c>
      <c r="L7" s="4">
        <v>246</v>
      </c>
      <c r="M7" s="4">
        <v>275</v>
      </c>
      <c r="O7" s="10">
        <f t="shared" si="0"/>
        <v>264.25</v>
      </c>
      <c r="P7" s="10">
        <f t="shared" si="1"/>
        <v>9.3237234076209159</v>
      </c>
    </row>
    <row r="8" spans="1:19" ht="15" x14ac:dyDescent="0.3">
      <c r="A8" s="9">
        <v>6</v>
      </c>
      <c r="B8" s="15">
        <v>274</v>
      </c>
      <c r="C8" s="4">
        <v>251</v>
      </c>
      <c r="D8" s="4">
        <v>248</v>
      </c>
      <c r="E8" s="4">
        <v>266</v>
      </c>
      <c r="F8" s="4">
        <v>271</v>
      </c>
      <c r="G8" s="4">
        <v>255</v>
      </c>
      <c r="H8" s="4">
        <v>260</v>
      </c>
      <c r="I8" s="4">
        <v>259</v>
      </c>
      <c r="J8" s="4">
        <v>251</v>
      </c>
      <c r="K8" s="4">
        <v>250</v>
      </c>
      <c r="L8" s="4">
        <v>249</v>
      </c>
      <c r="M8" s="4">
        <v>268</v>
      </c>
      <c r="O8" s="10">
        <f t="shared" si="0"/>
        <v>258.5</v>
      </c>
      <c r="P8" s="10">
        <f t="shared" si="1"/>
        <v>9.2589023500236109</v>
      </c>
    </row>
    <row r="9" spans="1:19" ht="15" x14ac:dyDescent="0.3">
      <c r="A9" s="9">
        <v>7</v>
      </c>
      <c r="B9" s="15">
        <v>267</v>
      </c>
      <c r="C9" s="4">
        <v>248</v>
      </c>
      <c r="D9" s="4">
        <v>262</v>
      </c>
      <c r="E9" s="4">
        <v>261</v>
      </c>
      <c r="F9" s="4">
        <v>261</v>
      </c>
      <c r="G9" s="4">
        <v>252</v>
      </c>
      <c r="H9" s="4">
        <v>255</v>
      </c>
      <c r="I9" s="4">
        <v>273</v>
      </c>
      <c r="J9" s="4">
        <v>246</v>
      </c>
      <c r="K9" s="4">
        <v>270</v>
      </c>
      <c r="L9" s="4">
        <v>263</v>
      </c>
      <c r="M9" s="4">
        <v>259</v>
      </c>
      <c r="O9" s="10">
        <f t="shared" si="0"/>
        <v>259.75</v>
      </c>
      <c r="P9" s="10">
        <f t="shared" si="1"/>
        <v>8.3243891394777165</v>
      </c>
    </row>
    <row r="10" spans="1:19" ht="15" x14ac:dyDescent="0.3">
      <c r="A10" s="9">
        <v>8</v>
      </c>
      <c r="B10" s="15">
        <v>276</v>
      </c>
      <c r="C10" s="4">
        <v>259</v>
      </c>
      <c r="D10" s="4">
        <v>265</v>
      </c>
      <c r="E10" s="4">
        <v>276</v>
      </c>
      <c r="F10" s="4">
        <v>251</v>
      </c>
      <c r="G10" s="4">
        <v>266</v>
      </c>
      <c r="H10" s="4">
        <v>249</v>
      </c>
      <c r="I10" s="4">
        <v>248</v>
      </c>
      <c r="J10" s="4">
        <v>266</v>
      </c>
      <c r="K10" s="4">
        <v>265</v>
      </c>
      <c r="L10" s="4">
        <v>249</v>
      </c>
      <c r="M10" s="4">
        <v>265</v>
      </c>
      <c r="O10" s="10">
        <f t="shared" si="0"/>
        <v>261.25</v>
      </c>
      <c r="P10" s="10">
        <f t="shared" si="1"/>
        <v>10.037429949942366</v>
      </c>
    </row>
    <row r="11" spans="1:19" ht="15" x14ac:dyDescent="0.3">
      <c r="A11" s="9">
        <v>9</v>
      </c>
      <c r="B11" s="15">
        <v>272</v>
      </c>
      <c r="C11" s="4">
        <v>247</v>
      </c>
      <c r="D11" s="4">
        <v>261</v>
      </c>
      <c r="E11" s="4">
        <v>258</v>
      </c>
      <c r="F11" s="4">
        <v>256</v>
      </c>
      <c r="G11" s="4">
        <v>268</v>
      </c>
      <c r="H11" s="4">
        <v>244</v>
      </c>
      <c r="I11" s="4">
        <v>268</v>
      </c>
      <c r="J11" s="4">
        <v>270</v>
      </c>
      <c r="K11" s="4">
        <v>245</v>
      </c>
      <c r="L11" s="4">
        <v>261</v>
      </c>
      <c r="M11" s="4">
        <v>246</v>
      </c>
      <c r="O11" s="10">
        <f t="shared" si="0"/>
        <v>258</v>
      </c>
      <c r="P11" s="10">
        <f t="shared" si="1"/>
        <v>10.409785606036099</v>
      </c>
    </row>
    <row r="12" spans="1:19" ht="15" x14ac:dyDescent="0.3">
      <c r="A12" s="9">
        <v>10</v>
      </c>
      <c r="B12" s="15">
        <v>276</v>
      </c>
      <c r="C12" s="4">
        <v>249</v>
      </c>
      <c r="D12" s="4">
        <v>245</v>
      </c>
      <c r="E12" s="4">
        <v>247</v>
      </c>
      <c r="F12" s="4">
        <v>270</v>
      </c>
      <c r="G12" s="4">
        <v>267</v>
      </c>
      <c r="H12" s="4">
        <v>271</v>
      </c>
      <c r="I12" s="4">
        <v>246</v>
      </c>
      <c r="J12" s="4">
        <v>252</v>
      </c>
      <c r="K12" s="4">
        <v>259</v>
      </c>
      <c r="L12" s="4">
        <v>272</v>
      </c>
      <c r="M12" s="4">
        <v>259</v>
      </c>
      <c r="O12" s="10">
        <f t="shared" si="0"/>
        <v>259.41666666666669</v>
      </c>
      <c r="P12" s="10">
        <f t="shared" si="1"/>
        <v>11.453132428477479</v>
      </c>
    </row>
    <row r="13" spans="1:19" ht="15" x14ac:dyDescent="0.3">
      <c r="A13" s="9">
        <v>11</v>
      </c>
      <c r="B13" s="15">
        <v>254</v>
      </c>
      <c r="C13" s="4">
        <v>259</v>
      </c>
      <c r="D13" s="4">
        <v>252</v>
      </c>
      <c r="E13" s="4">
        <v>274</v>
      </c>
      <c r="F13" s="4">
        <v>251</v>
      </c>
      <c r="G13" s="4">
        <v>262</v>
      </c>
      <c r="H13" s="4">
        <v>245</v>
      </c>
      <c r="I13" s="4">
        <v>263</v>
      </c>
      <c r="J13" s="4">
        <v>245</v>
      </c>
      <c r="K13" s="4">
        <v>273</v>
      </c>
      <c r="L13" s="4">
        <v>274</v>
      </c>
      <c r="M13" s="4">
        <v>253</v>
      </c>
      <c r="O13" s="10">
        <f t="shared" si="0"/>
        <v>258.75</v>
      </c>
      <c r="P13" s="10">
        <f t="shared" si="1"/>
        <v>10.601243494815296</v>
      </c>
    </row>
    <row r="14" spans="1:19" ht="15" x14ac:dyDescent="0.3">
      <c r="A14" s="9">
        <v>12</v>
      </c>
      <c r="B14" s="15">
        <v>249</v>
      </c>
      <c r="C14" s="4">
        <v>255</v>
      </c>
      <c r="D14" s="4">
        <v>248</v>
      </c>
      <c r="E14" s="4">
        <v>260</v>
      </c>
      <c r="F14" s="4">
        <v>247</v>
      </c>
      <c r="G14" s="4">
        <v>244</v>
      </c>
      <c r="H14" s="4">
        <v>265</v>
      </c>
      <c r="I14" s="4">
        <v>269</v>
      </c>
      <c r="J14" s="4">
        <v>256</v>
      </c>
      <c r="K14" s="4">
        <v>244</v>
      </c>
      <c r="L14" s="4">
        <v>267</v>
      </c>
      <c r="M14" s="4">
        <v>259</v>
      </c>
      <c r="O14" s="10">
        <f t="shared" si="0"/>
        <v>255.25</v>
      </c>
      <c r="P14" s="10">
        <f t="shared" si="1"/>
        <v>8.904799523035571</v>
      </c>
    </row>
    <row r="16" spans="1:19" x14ac:dyDescent="0.3">
      <c r="B16" s="8" t="s">
        <v>7</v>
      </c>
      <c r="C16" s="8" t="s">
        <v>32</v>
      </c>
    </row>
    <row r="17" spans="1:3" x14ac:dyDescent="0.3">
      <c r="A17" s="9" t="s">
        <v>8</v>
      </c>
      <c r="B17" s="13">
        <f>AVERAGE(O3:O14)</f>
        <v>259.54861111111114</v>
      </c>
      <c r="C17" s="13">
        <f>AVERAGE(P3:P14)</f>
        <v>9.4355739929319551</v>
      </c>
    </row>
    <row r="18" spans="1:3" x14ac:dyDescent="0.3">
      <c r="A18" s="9" t="s">
        <v>13</v>
      </c>
      <c r="B18" s="12">
        <f>$B$17+$S$2*$C$17</f>
        <v>267.90758611144958</v>
      </c>
      <c r="C18" s="12">
        <f>$C$17*$S$4</f>
        <v>15.535672579362465</v>
      </c>
    </row>
    <row r="19" spans="1:3" x14ac:dyDescent="0.3">
      <c r="A19" s="9" t="s">
        <v>9</v>
      </c>
      <c r="B19" s="12">
        <f>$B$17-$S$2*$C$17</f>
        <v>251.18963611077271</v>
      </c>
      <c r="C19" s="12">
        <f>$C$17*$S$3</f>
        <v>3.335475406501446</v>
      </c>
    </row>
  </sheetData>
  <mergeCells count="16">
    <mergeCell ref="M1:M2"/>
    <mergeCell ref="O1:O2"/>
    <mergeCell ref="P1:P2"/>
    <mergeCell ref="R1:S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B7D2A-A0D3-467B-AAD5-39D9A36F1965}">
  <dimension ref="A1:I26"/>
  <sheetViews>
    <sheetView topLeftCell="A4" workbookViewId="0">
      <selection activeCell="R17" sqref="R17"/>
    </sheetView>
  </sheetViews>
  <sheetFormatPr defaultRowHeight="14.4" x14ac:dyDescent="0.3"/>
  <cols>
    <col min="2" max="2" width="12.6640625" bestFit="1" customWidth="1"/>
  </cols>
  <sheetData>
    <row r="1" spans="1:9" x14ac:dyDescent="0.3">
      <c r="A1" s="9" t="s">
        <v>34</v>
      </c>
      <c r="B1" s="9" t="s">
        <v>35</v>
      </c>
      <c r="D1" s="8" t="s">
        <v>37</v>
      </c>
      <c r="E1" s="8" t="s">
        <v>36</v>
      </c>
      <c r="G1" s="3" t="s">
        <v>12</v>
      </c>
      <c r="H1" s="3"/>
    </row>
    <row r="2" spans="1:9" x14ac:dyDescent="0.3">
      <c r="A2" s="4">
        <v>1</v>
      </c>
      <c r="B2" s="18">
        <v>271</v>
      </c>
      <c r="D2" s="19">
        <f>B2</f>
        <v>271</v>
      </c>
      <c r="E2" s="19"/>
      <c r="G2" s="4" t="s">
        <v>38</v>
      </c>
      <c r="H2" s="4">
        <v>2.66</v>
      </c>
    </row>
    <row r="3" spans="1:9" x14ac:dyDescent="0.3">
      <c r="A3" s="4">
        <v>2</v>
      </c>
      <c r="B3" s="18">
        <v>255</v>
      </c>
      <c r="D3" s="19">
        <f t="shared" ref="D3:D26" si="0">B3</f>
        <v>255</v>
      </c>
      <c r="E3" s="19">
        <f>ABS(D3-D2)</f>
        <v>16</v>
      </c>
      <c r="G3" s="4" t="s">
        <v>15</v>
      </c>
      <c r="H3" s="10">
        <v>0</v>
      </c>
    </row>
    <row r="4" spans="1:9" x14ac:dyDescent="0.3">
      <c r="A4" s="4">
        <v>3</v>
      </c>
      <c r="B4" s="18">
        <v>248</v>
      </c>
      <c r="D4" s="19">
        <f t="shared" si="0"/>
        <v>248</v>
      </c>
      <c r="E4" s="19">
        <f t="shared" ref="E4:E26" si="1">ABS(D4-D3)</f>
        <v>7</v>
      </c>
      <c r="G4" s="4" t="s">
        <v>11</v>
      </c>
      <c r="H4" s="4">
        <f>3.27</f>
        <v>3.27</v>
      </c>
    </row>
    <row r="5" spans="1:9" x14ac:dyDescent="0.3">
      <c r="A5" s="4">
        <v>4</v>
      </c>
      <c r="B5" s="18">
        <v>248</v>
      </c>
      <c r="D5" s="19">
        <f t="shared" si="0"/>
        <v>248</v>
      </c>
      <c r="E5" s="19">
        <f t="shared" si="1"/>
        <v>0</v>
      </c>
    </row>
    <row r="6" spans="1:9" x14ac:dyDescent="0.3">
      <c r="A6" s="4">
        <v>5</v>
      </c>
      <c r="B6" s="18">
        <v>272</v>
      </c>
      <c r="D6" s="19">
        <f t="shared" si="0"/>
        <v>272</v>
      </c>
      <c r="E6" s="19">
        <f t="shared" si="1"/>
        <v>24</v>
      </c>
    </row>
    <row r="7" spans="1:9" x14ac:dyDescent="0.3">
      <c r="A7" s="4">
        <v>6</v>
      </c>
      <c r="B7" s="18">
        <v>247</v>
      </c>
      <c r="D7" s="19">
        <f t="shared" si="0"/>
        <v>247</v>
      </c>
      <c r="E7" s="19">
        <f t="shared" si="1"/>
        <v>25</v>
      </c>
    </row>
    <row r="8" spans="1:9" x14ac:dyDescent="0.3">
      <c r="A8" s="4">
        <v>7</v>
      </c>
      <c r="B8" s="18">
        <v>268</v>
      </c>
      <c r="D8" s="19">
        <f t="shared" si="0"/>
        <v>268</v>
      </c>
      <c r="E8" s="19">
        <f t="shared" si="1"/>
        <v>21</v>
      </c>
      <c r="H8" s="8" t="s">
        <v>37</v>
      </c>
      <c r="I8" s="8" t="s">
        <v>32</v>
      </c>
    </row>
    <row r="9" spans="1:9" x14ac:dyDescent="0.3">
      <c r="A9" s="4">
        <v>8</v>
      </c>
      <c r="B9" s="18">
        <v>260</v>
      </c>
      <c r="D9" s="19">
        <f t="shared" si="0"/>
        <v>260</v>
      </c>
      <c r="E9" s="19">
        <f t="shared" si="1"/>
        <v>8</v>
      </c>
      <c r="G9" s="9" t="s">
        <v>8</v>
      </c>
      <c r="H9" s="13">
        <f>AVERAGE(D2:D26)</f>
        <v>259.04000000000002</v>
      </c>
      <c r="I9" s="13">
        <f>AVERAGE(E2:E26)</f>
        <v>9.4166666666666661</v>
      </c>
    </row>
    <row r="10" spans="1:9" x14ac:dyDescent="0.3">
      <c r="A10" s="4">
        <v>9</v>
      </c>
      <c r="B10" s="18">
        <v>273</v>
      </c>
      <c r="D10" s="19">
        <f t="shared" si="0"/>
        <v>273</v>
      </c>
      <c r="E10" s="19">
        <f t="shared" si="1"/>
        <v>13</v>
      </c>
      <c r="G10" s="9" t="s">
        <v>13</v>
      </c>
      <c r="H10" s="12">
        <f>$H$9+$H$2*$I$9</f>
        <v>284.08833333333337</v>
      </c>
      <c r="I10" s="12">
        <f>$H$4*I9</f>
        <v>30.792499999999997</v>
      </c>
    </row>
    <row r="11" spans="1:9" x14ac:dyDescent="0.3">
      <c r="A11" s="4">
        <v>10</v>
      </c>
      <c r="B11" s="18">
        <v>248</v>
      </c>
      <c r="D11" s="19">
        <f t="shared" si="0"/>
        <v>248</v>
      </c>
      <c r="E11" s="19">
        <f t="shared" si="1"/>
        <v>25</v>
      </c>
      <c r="G11" s="9" t="s">
        <v>9</v>
      </c>
      <c r="H11" s="12">
        <f>$H$9-$H$2*$I$9</f>
        <v>233.99166666666667</v>
      </c>
      <c r="I11" s="12">
        <f>$H$3*$I$9</f>
        <v>0</v>
      </c>
    </row>
    <row r="12" spans="1:9" x14ac:dyDescent="0.3">
      <c r="A12" s="4">
        <v>11</v>
      </c>
      <c r="B12" s="18">
        <v>251</v>
      </c>
      <c r="D12" s="19">
        <f t="shared" si="0"/>
        <v>251</v>
      </c>
      <c r="E12" s="19">
        <f t="shared" si="1"/>
        <v>3</v>
      </c>
    </row>
    <row r="13" spans="1:9" x14ac:dyDescent="0.3">
      <c r="A13" s="4">
        <v>12</v>
      </c>
      <c r="B13" s="18">
        <v>267</v>
      </c>
      <c r="D13" s="19">
        <f t="shared" si="0"/>
        <v>267</v>
      </c>
      <c r="E13" s="19">
        <f t="shared" si="1"/>
        <v>16</v>
      </c>
    </row>
    <row r="14" spans="1:9" x14ac:dyDescent="0.3">
      <c r="A14" s="4">
        <v>13</v>
      </c>
      <c r="B14" s="18">
        <v>254</v>
      </c>
      <c r="D14" s="19">
        <f t="shared" si="0"/>
        <v>254</v>
      </c>
      <c r="E14" s="19">
        <f t="shared" si="1"/>
        <v>13</v>
      </c>
    </row>
    <row r="15" spans="1:9" x14ac:dyDescent="0.3">
      <c r="A15" s="4">
        <v>14</v>
      </c>
      <c r="B15" s="18">
        <v>260</v>
      </c>
      <c r="D15" s="19">
        <f t="shared" si="0"/>
        <v>260</v>
      </c>
      <c r="E15" s="19">
        <f t="shared" si="1"/>
        <v>6</v>
      </c>
    </row>
    <row r="16" spans="1:9" x14ac:dyDescent="0.3">
      <c r="A16" s="4">
        <v>15</v>
      </c>
      <c r="B16" s="18">
        <v>261</v>
      </c>
      <c r="D16" s="19">
        <f t="shared" si="0"/>
        <v>261</v>
      </c>
      <c r="E16" s="19">
        <f t="shared" si="1"/>
        <v>1</v>
      </c>
    </row>
    <row r="17" spans="1:5" x14ac:dyDescent="0.3">
      <c r="A17" s="4">
        <v>16</v>
      </c>
      <c r="B17" s="18">
        <v>258</v>
      </c>
      <c r="D17" s="19">
        <f t="shared" si="0"/>
        <v>258</v>
      </c>
      <c r="E17" s="19">
        <f t="shared" si="1"/>
        <v>3</v>
      </c>
    </row>
    <row r="18" spans="1:5" x14ac:dyDescent="0.3">
      <c r="A18" s="4">
        <v>17</v>
      </c>
      <c r="B18" s="18">
        <v>251</v>
      </c>
      <c r="D18" s="19">
        <f t="shared" si="0"/>
        <v>251</v>
      </c>
      <c r="E18" s="19">
        <f t="shared" si="1"/>
        <v>7</v>
      </c>
    </row>
    <row r="19" spans="1:5" x14ac:dyDescent="0.3">
      <c r="A19" s="4">
        <v>18</v>
      </c>
      <c r="B19" s="18">
        <v>256</v>
      </c>
      <c r="D19" s="19">
        <f t="shared" si="0"/>
        <v>256</v>
      </c>
      <c r="E19" s="19">
        <f t="shared" si="1"/>
        <v>5</v>
      </c>
    </row>
    <row r="20" spans="1:5" x14ac:dyDescent="0.3">
      <c r="A20" s="4">
        <v>19</v>
      </c>
      <c r="B20" s="18">
        <v>252</v>
      </c>
      <c r="D20" s="19">
        <f t="shared" si="0"/>
        <v>252</v>
      </c>
      <c r="E20" s="19">
        <f t="shared" si="1"/>
        <v>4</v>
      </c>
    </row>
    <row r="21" spans="1:5" x14ac:dyDescent="0.3">
      <c r="A21" s="4">
        <v>20</v>
      </c>
      <c r="B21" s="18">
        <v>249</v>
      </c>
      <c r="D21" s="19">
        <f t="shared" si="0"/>
        <v>249</v>
      </c>
      <c r="E21" s="19">
        <f t="shared" si="1"/>
        <v>3</v>
      </c>
    </row>
    <row r="22" spans="1:5" x14ac:dyDescent="0.3">
      <c r="A22" s="4">
        <v>21</v>
      </c>
      <c r="B22" s="18">
        <v>266</v>
      </c>
      <c r="D22" s="19">
        <f t="shared" si="0"/>
        <v>266</v>
      </c>
      <c r="E22" s="19">
        <f t="shared" si="1"/>
        <v>17</v>
      </c>
    </row>
    <row r="23" spans="1:5" x14ac:dyDescent="0.3">
      <c r="A23" s="4">
        <v>22</v>
      </c>
      <c r="B23" s="18">
        <v>268</v>
      </c>
      <c r="D23" s="19">
        <f t="shared" si="0"/>
        <v>268</v>
      </c>
      <c r="E23" s="19">
        <f t="shared" si="1"/>
        <v>2</v>
      </c>
    </row>
    <row r="24" spans="1:5" x14ac:dyDescent="0.3">
      <c r="A24" s="4">
        <v>23</v>
      </c>
      <c r="B24" s="18">
        <v>266</v>
      </c>
      <c r="D24" s="19">
        <f t="shared" si="0"/>
        <v>266</v>
      </c>
      <c r="E24" s="19">
        <f t="shared" si="1"/>
        <v>2</v>
      </c>
    </row>
    <row r="25" spans="1:5" x14ac:dyDescent="0.3">
      <c r="A25" s="4">
        <v>24</v>
      </c>
      <c r="B25" s="18">
        <v>266</v>
      </c>
      <c r="D25" s="19">
        <f t="shared" si="0"/>
        <v>266</v>
      </c>
      <c r="E25" s="19">
        <f t="shared" si="1"/>
        <v>0</v>
      </c>
    </row>
    <row r="26" spans="1:5" x14ac:dyDescent="0.3">
      <c r="A26" s="4">
        <v>25</v>
      </c>
      <c r="B26" s="18">
        <v>261</v>
      </c>
      <c r="D26" s="19">
        <f t="shared" si="0"/>
        <v>261</v>
      </c>
      <c r="E26" s="19">
        <f t="shared" si="1"/>
        <v>5</v>
      </c>
    </row>
  </sheetData>
  <mergeCells count="1"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A907-2D89-4943-94F1-F6D9029D58B3}">
  <dimension ref="A1:G29"/>
  <sheetViews>
    <sheetView workbookViewId="0">
      <selection activeCell="E1" sqref="E1:G1"/>
    </sheetView>
  </sheetViews>
  <sheetFormatPr defaultRowHeight="14.4" x14ac:dyDescent="0.3"/>
  <cols>
    <col min="1" max="1" width="11.44140625" bestFit="1" customWidth="1"/>
    <col min="2" max="2" width="13.6640625" bestFit="1" customWidth="1"/>
    <col min="3" max="3" width="13.77734375" bestFit="1" customWidth="1"/>
  </cols>
  <sheetData>
    <row r="1" spans="1:7" x14ac:dyDescent="0.3">
      <c r="A1" s="9" t="s">
        <v>40</v>
      </c>
      <c r="B1" s="9" t="s">
        <v>41</v>
      </c>
      <c r="C1" s="9" t="s">
        <v>42</v>
      </c>
      <c r="E1" s="8" t="s">
        <v>43</v>
      </c>
      <c r="F1" s="9" t="s">
        <v>13</v>
      </c>
      <c r="G1" s="9" t="s">
        <v>9</v>
      </c>
    </row>
    <row r="2" spans="1:7" x14ac:dyDescent="0.3">
      <c r="A2" s="4">
        <v>1</v>
      </c>
      <c r="B2" s="4">
        <v>837</v>
      </c>
      <c r="C2" s="4">
        <v>21</v>
      </c>
      <c r="E2" s="16">
        <f>C2/B2</f>
        <v>2.5089605734767026E-2</v>
      </c>
      <c r="F2" s="16">
        <f>$A$29+3*SQRT(($A$29*(1-$A$29))/($B2))</f>
        <v>5.668735041586638E-2</v>
      </c>
      <c r="G2" s="16">
        <f>$A$29-3*SQRT(($A$29*(1-$A$29))/($B2))</f>
        <v>1.7493913864407799E-2</v>
      </c>
    </row>
    <row r="3" spans="1:7" x14ac:dyDescent="0.3">
      <c r="A3" s="4">
        <v>2</v>
      </c>
      <c r="B3" s="4">
        <v>1540</v>
      </c>
      <c r="C3" s="4">
        <v>67</v>
      </c>
      <c r="E3" s="16">
        <f t="shared" ref="E3:E26" si="0">C3/B3</f>
        <v>4.3506493506493507E-2</v>
      </c>
      <c r="F3" s="16">
        <f t="shared" ref="F3:G26" si="1">$A$29+3*SQRT(($A$29*(1-$A$29))/($B3))</f>
        <v>5.1537899763171691E-2</v>
      </c>
      <c r="G3" s="16">
        <f t="shared" ref="G3:G26" si="2">$A$29-3*SQRT(($A$29*(1-$A$29))/($B3))</f>
        <v>2.2643364517102488E-2</v>
      </c>
    </row>
    <row r="4" spans="1:7" x14ac:dyDescent="0.3">
      <c r="A4" s="4">
        <v>3</v>
      </c>
      <c r="B4" s="4">
        <v>1455</v>
      </c>
      <c r="C4" s="4">
        <v>55</v>
      </c>
      <c r="E4" s="16">
        <f t="shared" si="0"/>
        <v>3.7800687285223365E-2</v>
      </c>
      <c r="F4" s="16">
        <f t="shared" si="1"/>
        <v>5.1953909480078407E-2</v>
      </c>
      <c r="G4" s="16">
        <f t="shared" si="2"/>
        <v>2.2227354800195769E-2</v>
      </c>
    </row>
    <row r="5" spans="1:7" x14ac:dyDescent="0.3">
      <c r="A5" s="4">
        <v>4</v>
      </c>
      <c r="B5" s="4">
        <v>1230</v>
      </c>
      <c r="C5" s="4">
        <v>30</v>
      </c>
      <c r="E5" s="16">
        <f t="shared" si="0"/>
        <v>2.4390243902439025E-2</v>
      </c>
      <c r="F5" s="16">
        <f t="shared" si="1"/>
        <v>5.3256295196612034E-2</v>
      </c>
      <c r="G5" s="16">
        <f t="shared" si="2"/>
        <v>2.0924969083662141E-2</v>
      </c>
    </row>
    <row r="6" spans="1:7" x14ac:dyDescent="0.3">
      <c r="A6" s="4">
        <v>5</v>
      </c>
      <c r="B6" s="4">
        <v>1814</v>
      </c>
      <c r="C6" s="4">
        <v>88</v>
      </c>
      <c r="E6" s="16">
        <f t="shared" si="0"/>
        <v>4.8511576626240352E-2</v>
      </c>
      <c r="F6" s="16">
        <f t="shared" si="1"/>
        <v>5.0402145637150425E-2</v>
      </c>
      <c r="G6" s="16">
        <f t="shared" si="2"/>
        <v>2.3779118643123754E-2</v>
      </c>
    </row>
    <row r="7" spans="1:7" x14ac:dyDescent="0.3">
      <c r="A7" s="4">
        <v>6</v>
      </c>
      <c r="B7" s="4">
        <v>2151</v>
      </c>
      <c r="C7" s="4">
        <v>91</v>
      </c>
      <c r="E7" s="16">
        <f t="shared" si="0"/>
        <v>4.230590423059042E-2</v>
      </c>
      <c r="F7" s="16">
        <f t="shared" si="1"/>
        <v>4.9314984874768E-2</v>
      </c>
      <c r="G7" s="16">
        <f t="shared" si="2"/>
        <v>2.4866279405506172E-2</v>
      </c>
    </row>
    <row r="8" spans="1:7" x14ac:dyDescent="0.3">
      <c r="A8" s="4">
        <v>7</v>
      </c>
      <c r="B8" s="4">
        <v>2032</v>
      </c>
      <c r="C8" s="4">
        <v>76</v>
      </c>
      <c r="E8" s="16">
        <f t="shared" si="0"/>
        <v>3.7401574803149609E-2</v>
      </c>
      <c r="F8" s="16">
        <f t="shared" si="1"/>
        <v>4.9667839651488015E-2</v>
      </c>
      <c r="G8" s="16">
        <f t="shared" si="2"/>
        <v>2.4513424628786161E-2</v>
      </c>
    </row>
    <row r="9" spans="1:7" x14ac:dyDescent="0.3">
      <c r="A9" s="4">
        <v>8</v>
      </c>
      <c r="B9" s="4">
        <v>2094</v>
      </c>
      <c r="C9" s="4">
        <v>67</v>
      </c>
      <c r="E9" s="16">
        <f t="shared" si="0"/>
        <v>3.1996179560649478E-2</v>
      </c>
      <c r="F9" s="16">
        <f t="shared" si="1"/>
        <v>4.9480245097380568E-2</v>
      </c>
      <c r="G9" s="16">
        <f t="shared" si="2"/>
        <v>2.4701019182893604E-2</v>
      </c>
    </row>
    <row r="10" spans="1:7" x14ac:dyDescent="0.3">
      <c r="A10" s="4">
        <v>9</v>
      </c>
      <c r="B10" s="4">
        <v>1973</v>
      </c>
      <c r="C10" s="4">
        <v>58</v>
      </c>
      <c r="E10" s="16">
        <f t="shared" si="0"/>
        <v>2.9396857577293461E-2</v>
      </c>
      <c r="F10" s="16">
        <f t="shared" si="1"/>
        <v>4.9854506940249482E-2</v>
      </c>
      <c r="G10" s="16">
        <f t="shared" si="2"/>
        <v>2.4326757340024693E-2</v>
      </c>
    </row>
    <row r="11" spans="1:7" x14ac:dyDescent="0.3">
      <c r="A11" s="4">
        <v>10</v>
      </c>
      <c r="B11" s="4">
        <v>1823</v>
      </c>
      <c r="C11" s="4">
        <v>66</v>
      </c>
      <c r="E11" s="16">
        <f t="shared" si="0"/>
        <v>3.6204059243006036E-2</v>
      </c>
      <c r="F11" s="16">
        <f t="shared" si="1"/>
        <v>5.0369246061522016E-2</v>
      </c>
      <c r="G11" s="16">
        <f t="shared" si="2"/>
        <v>2.3812018218752163E-2</v>
      </c>
    </row>
    <row r="12" spans="1:7" x14ac:dyDescent="0.3">
      <c r="A12" s="4">
        <v>11</v>
      </c>
      <c r="B12" s="4">
        <v>2093</v>
      </c>
      <c r="C12" s="4">
        <v>96</v>
      </c>
      <c r="E12" s="16">
        <f t="shared" si="0"/>
        <v>4.5867176301958912E-2</v>
      </c>
      <c r="F12" s="16">
        <f t="shared" si="1"/>
        <v>4.9483204517692038E-2</v>
      </c>
      <c r="G12" s="16">
        <f t="shared" si="2"/>
        <v>2.4698059762582138E-2</v>
      </c>
    </row>
    <row r="13" spans="1:7" x14ac:dyDescent="0.3">
      <c r="A13" s="4">
        <v>12</v>
      </c>
      <c r="B13" s="4">
        <v>1536</v>
      </c>
      <c r="C13" s="4">
        <v>67</v>
      </c>
      <c r="E13" s="16">
        <f t="shared" si="0"/>
        <v>4.3619791666666664E-2</v>
      </c>
      <c r="F13" s="16">
        <f t="shared" si="1"/>
        <v>5.1556699078376178E-2</v>
      </c>
      <c r="G13" s="16">
        <f t="shared" si="2"/>
        <v>2.2624565201898001E-2</v>
      </c>
    </row>
    <row r="14" spans="1:7" x14ac:dyDescent="0.3">
      <c r="A14" s="4">
        <v>13</v>
      </c>
      <c r="B14" s="4">
        <v>1314</v>
      </c>
      <c r="C14" s="4">
        <v>41</v>
      </c>
      <c r="E14" s="16">
        <f t="shared" si="0"/>
        <v>3.1202435312024351E-2</v>
      </c>
      <c r="F14" s="16">
        <f t="shared" si="1"/>
        <v>5.273105157789254E-2</v>
      </c>
      <c r="G14" s="16">
        <f t="shared" si="2"/>
        <v>2.1450212702381635E-2</v>
      </c>
    </row>
    <row r="15" spans="1:7" x14ac:dyDescent="0.3">
      <c r="A15" s="4">
        <v>14</v>
      </c>
      <c r="B15" s="4">
        <v>1756</v>
      </c>
      <c r="C15" s="4">
        <v>46</v>
      </c>
      <c r="E15" s="16">
        <f t="shared" si="0"/>
        <v>2.6195899772209569E-2</v>
      </c>
      <c r="F15" s="16">
        <f t="shared" si="1"/>
        <v>5.0620196795989891E-2</v>
      </c>
      <c r="G15" s="16">
        <f t="shared" si="2"/>
        <v>2.3561067484284281E-2</v>
      </c>
    </row>
    <row r="16" spans="1:7" x14ac:dyDescent="0.3">
      <c r="A16" s="4">
        <v>15</v>
      </c>
      <c r="B16" s="4">
        <v>1688</v>
      </c>
      <c r="C16" s="4">
        <v>37</v>
      </c>
      <c r="E16" s="16">
        <f t="shared" si="0"/>
        <v>2.1919431279620854E-2</v>
      </c>
      <c r="F16" s="16">
        <f t="shared" si="1"/>
        <v>5.0890021128435756E-2</v>
      </c>
      <c r="G16" s="16">
        <f t="shared" si="2"/>
        <v>2.3291243151838417E-2</v>
      </c>
    </row>
    <row r="17" spans="1:7" x14ac:dyDescent="0.3">
      <c r="A17" s="4">
        <v>16</v>
      </c>
      <c r="B17" s="4">
        <v>954</v>
      </c>
      <c r="C17" s="4">
        <v>46</v>
      </c>
      <c r="E17" s="16">
        <f t="shared" si="0"/>
        <v>4.8218029350104823E-2</v>
      </c>
      <c r="F17" s="16">
        <f t="shared" si="1"/>
        <v>5.5446371859297613E-2</v>
      </c>
      <c r="G17" s="16">
        <f t="shared" si="2"/>
        <v>1.8734892420976566E-2</v>
      </c>
    </row>
    <row r="18" spans="1:7" x14ac:dyDescent="0.3">
      <c r="A18" s="4">
        <v>17</v>
      </c>
      <c r="B18" s="4">
        <v>881</v>
      </c>
      <c r="C18" s="4">
        <v>37</v>
      </c>
      <c r="E18" s="16">
        <f t="shared" si="0"/>
        <v>4.1997729852440407E-2</v>
      </c>
      <c r="F18" s="16">
        <f t="shared" si="1"/>
        <v>5.6191720957693078E-2</v>
      </c>
      <c r="G18" s="16">
        <f t="shared" si="2"/>
        <v>1.7989543322581101E-2</v>
      </c>
    </row>
    <row r="19" spans="1:7" x14ac:dyDescent="0.3">
      <c r="A19" s="4">
        <v>18</v>
      </c>
      <c r="B19" s="4">
        <v>1136</v>
      </c>
      <c r="C19" s="4">
        <v>41</v>
      </c>
      <c r="E19" s="16">
        <f t="shared" si="0"/>
        <v>3.6091549295774648E-2</v>
      </c>
      <c r="F19" s="16">
        <f t="shared" si="1"/>
        <v>5.3911829739274449E-2</v>
      </c>
      <c r="G19" s="16">
        <f t="shared" si="2"/>
        <v>2.0269434540999727E-2</v>
      </c>
    </row>
    <row r="20" spans="1:7" x14ac:dyDescent="0.3">
      <c r="A20" s="4">
        <v>19</v>
      </c>
      <c r="B20" s="4">
        <v>1546</v>
      </c>
      <c r="C20" s="4">
        <v>47</v>
      </c>
      <c r="E20" s="16">
        <f t="shared" si="0"/>
        <v>3.0401034928848641E-2</v>
      </c>
      <c r="F20" s="16">
        <f t="shared" si="1"/>
        <v>5.1509837708274192E-2</v>
      </c>
      <c r="G20" s="16">
        <f t="shared" si="2"/>
        <v>2.2671426571999987E-2</v>
      </c>
    </row>
    <row r="21" spans="1:7" x14ac:dyDescent="0.3">
      <c r="A21" s="4">
        <v>20</v>
      </c>
      <c r="B21" s="4">
        <v>1338</v>
      </c>
      <c r="C21" s="4">
        <v>36</v>
      </c>
      <c r="E21" s="16">
        <f t="shared" si="0"/>
        <v>2.6905829596412557E-2</v>
      </c>
      <c r="F21" s="16">
        <f t="shared" si="1"/>
        <v>5.2590144026183991E-2</v>
      </c>
      <c r="G21" s="16">
        <f t="shared" si="2"/>
        <v>2.1591120254090181E-2</v>
      </c>
    </row>
    <row r="22" spans="1:7" x14ac:dyDescent="0.3">
      <c r="A22" s="4">
        <v>21</v>
      </c>
      <c r="B22" s="4">
        <v>1095</v>
      </c>
      <c r="C22" s="4">
        <v>54</v>
      </c>
      <c r="E22" s="16">
        <f t="shared" si="0"/>
        <v>4.9315068493150684E-2</v>
      </c>
      <c r="F22" s="16">
        <f t="shared" si="1"/>
        <v>5.4223853209938944E-2</v>
      </c>
      <c r="G22" s="16">
        <f t="shared" si="2"/>
        <v>1.9957411070335229E-2</v>
      </c>
    </row>
    <row r="23" spans="1:7" x14ac:dyDescent="0.3">
      <c r="A23" s="4">
        <v>22</v>
      </c>
      <c r="B23" s="4">
        <v>1959</v>
      </c>
      <c r="C23" s="4">
        <v>76</v>
      </c>
      <c r="E23" s="16">
        <f t="shared" si="0"/>
        <v>3.8795303726391013E-2</v>
      </c>
      <c r="F23" s="16">
        <f t="shared" si="1"/>
        <v>4.9900034281538233E-2</v>
      </c>
      <c r="G23" s="16">
        <f t="shared" si="2"/>
        <v>2.4281229998735943E-2</v>
      </c>
    </row>
    <row r="24" spans="1:7" x14ac:dyDescent="0.3">
      <c r="A24" s="4">
        <v>23</v>
      </c>
      <c r="B24" s="4">
        <v>1850</v>
      </c>
      <c r="C24" s="4">
        <v>91</v>
      </c>
      <c r="E24" s="16">
        <f t="shared" si="0"/>
        <v>4.9189189189189186E-2</v>
      </c>
      <c r="F24" s="16">
        <f t="shared" si="1"/>
        <v>5.0271991917596764E-2</v>
      </c>
      <c r="G24" s="16">
        <f t="shared" si="2"/>
        <v>2.3909272362677408E-2</v>
      </c>
    </row>
    <row r="25" spans="1:7" x14ac:dyDescent="0.3">
      <c r="A25" s="4">
        <v>24</v>
      </c>
      <c r="B25" s="4">
        <v>1813</v>
      </c>
      <c r="C25" s="4">
        <v>68</v>
      </c>
      <c r="E25" s="16">
        <f t="shared" si="0"/>
        <v>3.7506894649751793E-2</v>
      </c>
      <c r="F25" s="16">
        <f t="shared" si="1"/>
        <v>5.0405816259996149E-2</v>
      </c>
      <c r="G25" s="16">
        <f t="shared" si="2"/>
        <v>2.3775448020278027E-2</v>
      </c>
    </row>
    <row r="26" spans="1:7" x14ac:dyDescent="0.3">
      <c r="A26" s="4">
        <v>25</v>
      </c>
      <c r="B26" s="4">
        <v>1482</v>
      </c>
      <c r="C26" s="4">
        <v>59</v>
      </c>
      <c r="E26" s="16">
        <f t="shared" si="0"/>
        <v>3.9811066126855602E-2</v>
      </c>
      <c r="F26" s="16">
        <f t="shared" si="1"/>
        <v>5.1817892896919793E-2</v>
      </c>
      <c r="G26" s="16">
        <f t="shared" si="2"/>
        <v>2.2363371383354379E-2</v>
      </c>
    </row>
    <row r="28" spans="1:7" x14ac:dyDescent="0.3">
      <c r="A28" s="20" t="s">
        <v>44</v>
      </c>
    </row>
    <row r="29" spans="1:7" x14ac:dyDescent="0.3">
      <c r="A29" s="16">
        <f>SUM(C2:C26)/SUM(B2:B26)</f>
        <v>3.7090632140137088E-2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C584-D7F5-44C8-A0E3-94784F3E5FC4}">
  <dimension ref="A1:F25"/>
  <sheetViews>
    <sheetView workbookViewId="0">
      <selection activeCell="Q19" sqref="Q19"/>
    </sheetView>
  </sheetViews>
  <sheetFormatPr defaultRowHeight="14.4" x14ac:dyDescent="0.3"/>
  <cols>
    <col min="2" max="2" width="14.21875" bestFit="1" customWidth="1"/>
    <col min="3" max="3" width="9.6640625" bestFit="1" customWidth="1"/>
  </cols>
  <sheetData>
    <row r="1" spans="1:6" x14ac:dyDescent="0.3">
      <c r="A1" s="9" t="s">
        <v>46</v>
      </c>
      <c r="B1" s="9" t="s">
        <v>41</v>
      </c>
      <c r="C1" s="9" t="s">
        <v>47</v>
      </c>
      <c r="E1" s="8" t="s">
        <v>48</v>
      </c>
      <c r="F1" s="8" t="s">
        <v>44</v>
      </c>
    </row>
    <row r="2" spans="1:6" ht="15" x14ac:dyDescent="0.3">
      <c r="A2" s="4">
        <v>1</v>
      </c>
      <c r="B2" s="4">
        <v>250</v>
      </c>
      <c r="C2" s="15">
        <v>5</v>
      </c>
      <c r="E2" s="16">
        <f>AVERAGE(C2:C25)</f>
        <v>3.9166666666666665</v>
      </c>
      <c r="F2" s="16">
        <f>E2/B2</f>
        <v>1.5666666666666666E-2</v>
      </c>
    </row>
    <row r="3" spans="1:6" ht="15" x14ac:dyDescent="0.3">
      <c r="A3" s="4">
        <v>2</v>
      </c>
      <c r="B3" s="4">
        <v>250</v>
      </c>
      <c r="C3" s="15">
        <v>7</v>
      </c>
    </row>
    <row r="4" spans="1:6" ht="15" x14ac:dyDescent="0.3">
      <c r="A4" s="4">
        <v>3</v>
      </c>
      <c r="B4" s="4">
        <v>250</v>
      </c>
      <c r="C4" s="15">
        <v>5</v>
      </c>
      <c r="E4" s="9" t="s">
        <v>13</v>
      </c>
      <c r="F4" s="16">
        <f>$E$2+3*SQRT($E$2*(1-$F$2))</f>
        <v>9.807146273625678</v>
      </c>
    </row>
    <row r="5" spans="1:6" ht="15" x14ac:dyDescent="0.3">
      <c r="A5" s="4">
        <v>4</v>
      </c>
      <c r="B5" s="4">
        <v>250</v>
      </c>
      <c r="C5" s="15">
        <v>1</v>
      </c>
      <c r="E5" s="9" t="s">
        <v>9</v>
      </c>
      <c r="F5" s="16">
        <f>IF($E$2-3*SQRT($E$2*(1-$F$2))&lt;0,0,$E$2-3*SQRT($E$2*(1-$F$2)))</f>
        <v>0</v>
      </c>
    </row>
    <row r="6" spans="1:6" ht="15" x14ac:dyDescent="0.3">
      <c r="A6" s="4">
        <v>5</v>
      </c>
      <c r="B6" s="4">
        <v>250</v>
      </c>
      <c r="C6" s="15">
        <v>1</v>
      </c>
    </row>
    <row r="7" spans="1:6" ht="15" x14ac:dyDescent="0.3">
      <c r="A7" s="4">
        <v>6</v>
      </c>
      <c r="B7" s="4">
        <v>250</v>
      </c>
      <c r="C7" s="15">
        <v>5</v>
      </c>
    </row>
    <row r="8" spans="1:6" ht="15" x14ac:dyDescent="0.3">
      <c r="A8" s="4">
        <v>7</v>
      </c>
      <c r="B8" s="4">
        <v>250</v>
      </c>
      <c r="C8" s="15">
        <v>6</v>
      </c>
    </row>
    <row r="9" spans="1:6" ht="15" x14ac:dyDescent="0.3">
      <c r="A9" s="4">
        <v>8</v>
      </c>
      <c r="B9" s="4">
        <v>250</v>
      </c>
      <c r="C9" s="15">
        <v>1</v>
      </c>
    </row>
    <row r="10" spans="1:6" ht="15" x14ac:dyDescent="0.3">
      <c r="A10" s="4">
        <v>9</v>
      </c>
      <c r="B10" s="4">
        <v>250</v>
      </c>
      <c r="C10" s="15">
        <v>4</v>
      </c>
    </row>
    <row r="11" spans="1:6" ht="15" x14ac:dyDescent="0.3">
      <c r="A11" s="4">
        <v>10</v>
      </c>
      <c r="B11" s="4">
        <v>250</v>
      </c>
      <c r="C11" s="15">
        <v>6</v>
      </c>
    </row>
    <row r="12" spans="1:6" ht="15" x14ac:dyDescent="0.3">
      <c r="A12" s="4">
        <v>11</v>
      </c>
      <c r="B12" s="4">
        <v>250</v>
      </c>
      <c r="C12" s="15">
        <v>5</v>
      </c>
    </row>
    <row r="13" spans="1:6" ht="15" x14ac:dyDescent="0.3">
      <c r="A13" s="4">
        <v>12</v>
      </c>
      <c r="B13" s="4">
        <v>250</v>
      </c>
      <c r="C13" s="15">
        <v>4</v>
      </c>
    </row>
    <row r="14" spans="1:6" ht="15" x14ac:dyDescent="0.3">
      <c r="A14" s="4">
        <v>13</v>
      </c>
      <c r="B14" s="4">
        <v>250</v>
      </c>
      <c r="C14" s="15">
        <v>3</v>
      </c>
    </row>
    <row r="15" spans="1:6" ht="15" x14ac:dyDescent="0.3">
      <c r="A15" s="4">
        <v>14</v>
      </c>
      <c r="B15" s="4">
        <v>250</v>
      </c>
      <c r="C15" s="15">
        <v>2</v>
      </c>
    </row>
    <row r="16" spans="1:6" ht="15" x14ac:dyDescent="0.3">
      <c r="A16" s="4">
        <v>15</v>
      </c>
      <c r="B16" s="4">
        <v>250</v>
      </c>
      <c r="C16" s="15">
        <v>6</v>
      </c>
    </row>
    <row r="17" spans="1:3" ht="15" x14ac:dyDescent="0.3">
      <c r="A17" s="4">
        <v>16</v>
      </c>
      <c r="B17" s="4">
        <v>250</v>
      </c>
      <c r="C17" s="15">
        <v>7</v>
      </c>
    </row>
    <row r="18" spans="1:3" ht="15" x14ac:dyDescent="0.3">
      <c r="A18" s="4">
        <v>17</v>
      </c>
      <c r="B18" s="4">
        <v>250</v>
      </c>
      <c r="C18" s="15">
        <v>5</v>
      </c>
    </row>
    <row r="19" spans="1:3" ht="15" x14ac:dyDescent="0.3">
      <c r="A19" s="4">
        <v>18</v>
      </c>
      <c r="B19" s="4">
        <v>250</v>
      </c>
      <c r="C19" s="15">
        <v>1</v>
      </c>
    </row>
    <row r="20" spans="1:3" ht="15" x14ac:dyDescent="0.3">
      <c r="A20" s="4">
        <v>19</v>
      </c>
      <c r="B20" s="4">
        <v>250</v>
      </c>
      <c r="C20" s="15">
        <v>1</v>
      </c>
    </row>
    <row r="21" spans="1:3" ht="15" x14ac:dyDescent="0.3">
      <c r="A21" s="4">
        <v>20</v>
      </c>
      <c r="B21" s="4">
        <v>250</v>
      </c>
      <c r="C21" s="15">
        <v>4</v>
      </c>
    </row>
    <row r="22" spans="1:3" ht="15" x14ac:dyDescent="0.3">
      <c r="A22" s="4">
        <v>21</v>
      </c>
      <c r="B22" s="4">
        <v>250</v>
      </c>
      <c r="C22" s="15">
        <v>7</v>
      </c>
    </row>
    <row r="23" spans="1:3" ht="15" x14ac:dyDescent="0.3">
      <c r="A23" s="4">
        <v>22</v>
      </c>
      <c r="B23" s="4">
        <v>250</v>
      </c>
      <c r="C23" s="15">
        <v>3</v>
      </c>
    </row>
    <row r="24" spans="1:3" ht="15" x14ac:dyDescent="0.3">
      <c r="A24" s="4">
        <v>23</v>
      </c>
      <c r="B24" s="4">
        <v>250</v>
      </c>
      <c r="C24" s="15">
        <v>4</v>
      </c>
    </row>
    <row r="25" spans="1:3" ht="15" x14ac:dyDescent="0.3">
      <c r="A25" s="4">
        <v>24</v>
      </c>
      <c r="B25" s="4">
        <v>250</v>
      </c>
      <c r="C25" s="15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DFCE1-9E81-416C-9B71-451E7CE378EC}">
  <dimension ref="A1:E26"/>
  <sheetViews>
    <sheetView workbookViewId="0">
      <selection activeCell="Q5" sqref="Q5"/>
    </sheetView>
  </sheetViews>
  <sheetFormatPr defaultRowHeight="14.4" x14ac:dyDescent="0.3"/>
  <sheetData>
    <row r="1" spans="1:5" x14ac:dyDescent="0.3">
      <c r="A1" s="9" t="s">
        <v>50</v>
      </c>
      <c r="B1" s="9" t="s">
        <v>51</v>
      </c>
      <c r="D1" s="20" t="s">
        <v>52</v>
      </c>
    </row>
    <row r="2" spans="1:5" x14ac:dyDescent="0.3">
      <c r="A2" s="4">
        <v>1</v>
      </c>
      <c r="B2" s="18">
        <v>12</v>
      </c>
      <c r="D2" s="4">
        <f>AVERAGE(B2:B26)</f>
        <v>18.12</v>
      </c>
    </row>
    <row r="3" spans="1:5" x14ac:dyDescent="0.3">
      <c r="A3" s="4">
        <v>2</v>
      </c>
      <c r="B3" s="18">
        <v>14</v>
      </c>
    </row>
    <row r="4" spans="1:5" x14ac:dyDescent="0.3">
      <c r="A4" s="4">
        <v>3</v>
      </c>
      <c r="B4" s="18">
        <v>18</v>
      </c>
      <c r="D4" s="9" t="s">
        <v>13</v>
      </c>
      <c r="E4" s="16">
        <f>$D$2+3*SQRT($D$2)</f>
        <v>30.89027799227566</v>
      </c>
    </row>
    <row r="5" spans="1:5" x14ac:dyDescent="0.3">
      <c r="A5" s="4">
        <v>4</v>
      </c>
      <c r="B5" s="18">
        <v>23</v>
      </c>
      <c r="D5" s="9" t="s">
        <v>9</v>
      </c>
      <c r="E5" s="16">
        <f>$D$2-3*SQRT($D$2)</f>
        <v>5.3497220077243419</v>
      </c>
    </row>
    <row r="6" spans="1:5" x14ac:dyDescent="0.3">
      <c r="A6" s="4">
        <v>5</v>
      </c>
      <c r="B6" s="18">
        <v>11</v>
      </c>
    </row>
    <row r="7" spans="1:5" x14ac:dyDescent="0.3">
      <c r="A7" s="4">
        <v>6</v>
      </c>
      <c r="B7" s="18">
        <v>13</v>
      </c>
    </row>
    <row r="8" spans="1:5" x14ac:dyDescent="0.3">
      <c r="A8" s="4">
        <v>7</v>
      </c>
      <c r="B8" s="18">
        <v>14</v>
      </c>
    </row>
    <row r="9" spans="1:5" x14ac:dyDescent="0.3">
      <c r="A9" s="4">
        <v>8</v>
      </c>
      <c r="B9" s="18">
        <v>22</v>
      </c>
    </row>
    <row r="10" spans="1:5" x14ac:dyDescent="0.3">
      <c r="A10" s="4">
        <v>9</v>
      </c>
      <c r="B10" s="18">
        <v>24</v>
      </c>
    </row>
    <row r="11" spans="1:5" x14ac:dyDescent="0.3">
      <c r="A11" s="4">
        <v>10</v>
      </c>
      <c r="B11" s="18">
        <v>16</v>
      </c>
    </row>
    <row r="12" spans="1:5" x14ac:dyDescent="0.3">
      <c r="A12" s="4">
        <v>11</v>
      </c>
      <c r="B12" s="18">
        <v>22</v>
      </c>
    </row>
    <row r="13" spans="1:5" x14ac:dyDescent="0.3">
      <c r="A13" s="4">
        <v>12</v>
      </c>
      <c r="B13" s="18">
        <v>28</v>
      </c>
    </row>
    <row r="14" spans="1:5" x14ac:dyDescent="0.3">
      <c r="A14" s="4">
        <v>13</v>
      </c>
      <c r="B14" s="18">
        <v>29</v>
      </c>
    </row>
    <row r="15" spans="1:5" x14ac:dyDescent="0.3">
      <c r="A15" s="4">
        <v>14</v>
      </c>
      <c r="B15" s="18">
        <v>20</v>
      </c>
    </row>
    <row r="16" spans="1:5" x14ac:dyDescent="0.3">
      <c r="A16" s="4">
        <v>15</v>
      </c>
      <c r="B16" s="18">
        <v>12</v>
      </c>
    </row>
    <row r="17" spans="1:2" x14ac:dyDescent="0.3">
      <c r="A17" s="4">
        <v>16</v>
      </c>
      <c r="B17" s="18">
        <v>19</v>
      </c>
    </row>
    <row r="18" spans="1:2" x14ac:dyDescent="0.3">
      <c r="A18" s="4">
        <v>17</v>
      </c>
      <c r="B18" s="18">
        <v>10</v>
      </c>
    </row>
    <row r="19" spans="1:2" x14ac:dyDescent="0.3">
      <c r="A19" s="4">
        <v>18</v>
      </c>
      <c r="B19" s="18">
        <v>14</v>
      </c>
    </row>
    <row r="20" spans="1:2" x14ac:dyDescent="0.3">
      <c r="A20" s="4">
        <v>19</v>
      </c>
      <c r="B20" s="18">
        <v>19</v>
      </c>
    </row>
    <row r="21" spans="1:2" x14ac:dyDescent="0.3">
      <c r="A21" s="4">
        <v>20</v>
      </c>
      <c r="B21" s="18">
        <v>16</v>
      </c>
    </row>
    <row r="22" spans="1:2" x14ac:dyDescent="0.3">
      <c r="A22" s="4">
        <v>21</v>
      </c>
      <c r="B22" s="18">
        <v>22</v>
      </c>
    </row>
    <row r="23" spans="1:2" x14ac:dyDescent="0.3">
      <c r="A23" s="4">
        <v>22</v>
      </c>
      <c r="B23" s="18">
        <v>21</v>
      </c>
    </row>
    <row r="24" spans="1:2" x14ac:dyDescent="0.3">
      <c r="A24" s="4">
        <v>23</v>
      </c>
      <c r="B24" s="18">
        <v>13</v>
      </c>
    </row>
    <row r="25" spans="1:2" x14ac:dyDescent="0.3">
      <c r="A25" s="4">
        <v>24</v>
      </c>
      <c r="B25" s="18">
        <v>19</v>
      </c>
    </row>
    <row r="26" spans="1:2" x14ac:dyDescent="0.3">
      <c r="A26" s="4">
        <v>25</v>
      </c>
      <c r="B26" s="18">
        <v>22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F39A-B7DD-4C00-A6D1-9B8AA392AA50}">
  <dimension ref="A1:G29"/>
  <sheetViews>
    <sheetView workbookViewId="0">
      <selection activeCell="R21" sqref="R21"/>
    </sheetView>
  </sheetViews>
  <sheetFormatPr defaultRowHeight="14.4" x14ac:dyDescent="0.3"/>
  <cols>
    <col min="1" max="1" width="10.77734375" bestFit="1" customWidth="1"/>
    <col min="2" max="2" width="12.21875" bestFit="1" customWidth="1"/>
    <col min="3" max="3" width="16.88671875" bestFit="1" customWidth="1"/>
  </cols>
  <sheetData>
    <row r="1" spans="1:7" x14ac:dyDescent="0.3">
      <c r="A1" s="9" t="s">
        <v>57</v>
      </c>
      <c r="B1" s="9" t="s">
        <v>54</v>
      </c>
      <c r="C1" s="9" t="s">
        <v>55</v>
      </c>
      <c r="E1" s="8" t="s">
        <v>56</v>
      </c>
      <c r="F1" s="9" t="s">
        <v>13</v>
      </c>
      <c r="G1" s="9" t="s">
        <v>9</v>
      </c>
    </row>
    <row r="2" spans="1:7" x14ac:dyDescent="0.3">
      <c r="A2" s="19">
        <v>1</v>
      </c>
      <c r="B2" s="19">
        <v>80</v>
      </c>
      <c r="C2" s="19">
        <v>21</v>
      </c>
      <c r="E2" s="16">
        <f>C2/B2</f>
        <v>0.26250000000000001</v>
      </c>
      <c r="F2" s="16">
        <f>$A$29+3*SQRT($A$29/$B2)</f>
        <v>0.32154520156993499</v>
      </c>
      <c r="G2" s="16">
        <f>$A$29-3*SQRT($A$29/$B2)</f>
        <v>3.7369527112235568E-2</v>
      </c>
    </row>
    <row r="3" spans="1:7" x14ac:dyDescent="0.3">
      <c r="A3" s="19">
        <v>2</v>
      </c>
      <c r="B3" s="19">
        <v>100</v>
      </c>
      <c r="C3" s="19">
        <v>23</v>
      </c>
      <c r="E3" s="16">
        <f t="shared" ref="E3:E26" si="0">C3/B3</f>
        <v>0.23</v>
      </c>
      <c r="F3" s="16">
        <f t="shared" ref="F3:F26" si="1">$A$29+3*SQRT($A$29/$B3)</f>
        <v>0.30654458946893859</v>
      </c>
      <c r="G3" s="16">
        <f t="shared" ref="G3:G26" si="2">$A$29-3*SQRT($A$29/$B3)</f>
        <v>5.237013921323197E-2</v>
      </c>
    </row>
    <row r="4" spans="1:7" x14ac:dyDescent="0.3">
      <c r="A4" s="19">
        <v>3</v>
      </c>
      <c r="B4" s="19">
        <v>105</v>
      </c>
      <c r="C4" s="19">
        <v>23</v>
      </c>
      <c r="E4" s="16">
        <f t="shared" si="0"/>
        <v>0.21904761904761905</v>
      </c>
      <c r="F4" s="16">
        <f t="shared" si="1"/>
        <v>0.30348179661418401</v>
      </c>
      <c r="G4" s="16">
        <f t="shared" si="2"/>
        <v>5.5432932067986565E-2</v>
      </c>
    </row>
    <row r="5" spans="1:7" x14ac:dyDescent="0.3">
      <c r="A5" s="19">
        <v>4</v>
      </c>
      <c r="B5" s="19">
        <v>115</v>
      </c>
      <c r="C5" s="19">
        <v>21</v>
      </c>
      <c r="E5" s="16">
        <f t="shared" si="0"/>
        <v>0.18260869565217391</v>
      </c>
      <c r="F5" s="16">
        <f t="shared" si="1"/>
        <v>0.29796681283872772</v>
      </c>
      <c r="G5" s="16">
        <f t="shared" si="2"/>
        <v>6.0947915843442835E-2</v>
      </c>
    </row>
    <row r="6" spans="1:7" x14ac:dyDescent="0.3">
      <c r="A6" s="19">
        <v>5</v>
      </c>
      <c r="B6" s="19">
        <v>120</v>
      </c>
      <c r="C6" s="19">
        <v>17</v>
      </c>
      <c r="E6" s="16">
        <f t="shared" si="0"/>
        <v>0.14166666666666666</v>
      </c>
      <c r="F6" s="16">
        <f t="shared" si="1"/>
        <v>0.29547159762985631</v>
      </c>
      <c r="G6" s="16">
        <f t="shared" si="2"/>
        <v>6.3443131052314222E-2</v>
      </c>
    </row>
    <row r="7" spans="1:7" x14ac:dyDescent="0.3">
      <c r="A7" s="19">
        <v>6</v>
      </c>
      <c r="B7" s="19">
        <v>110</v>
      </c>
      <c r="C7" s="19">
        <v>20</v>
      </c>
      <c r="E7" s="16">
        <f t="shared" si="0"/>
        <v>0.18181818181818182</v>
      </c>
      <c r="F7" s="16">
        <f t="shared" si="1"/>
        <v>0.30063027907152584</v>
      </c>
      <c r="G7" s="16">
        <f t="shared" si="2"/>
        <v>5.8284449610644745E-2</v>
      </c>
    </row>
    <row r="8" spans="1:7" x14ac:dyDescent="0.3">
      <c r="A8" s="19">
        <v>7</v>
      </c>
      <c r="B8" s="19">
        <v>110</v>
      </c>
      <c r="C8" s="19">
        <v>19</v>
      </c>
      <c r="E8" s="16">
        <f t="shared" si="0"/>
        <v>0.17272727272727273</v>
      </c>
      <c r="F8" s="16">
        <f t="shared" si="1"/>
        <v>0.30063027907152584</v>
      </c>
      <c r="G8" s="16">
        <f t="shared" si="2"/>
        <v>5.8284449610644745E-2</v>
      </c>
    </row>
    <row r="9" spans="1:7" x14ac:dyDescent="0.3">
      <c r="A9" s="19">
        <v>8</v>
      </c>
      <c r="B9" s="19">
        <v>115</v>
      </c>
      <c r="C9" s="19">
        <v>23</v>
      </c>
      <c r="E9" s="16">
        <f t="shared" si="0"/>
        <v>0.2</v>
      </c>
      <c r="F9" s="16">
        <f t="shared" si="1"/>
        <v>0.29796681283872772</v>
      </c>
      <c r="G9" s="16">
        <f t="shared" si="2"/>
        <v>6.0947915843442835E-2</v>
      </c>
    </row>
    <row r="10" spans="1:7" x14ac:dyDescent="0.3">
      <c r="A10" s="19">
        <v>9</v>
      </c>
      <c r="B10" s="19">
        <v>115</v>
      </c>
      <c r="C10" s="19">
        <v>19</v>
      </c>
      <c r="E10" s="16">
        <f t="shared" si="0"/>
        <v>0.16521739130434782</v>
      </c>
      <c r="F10" s="16">
        <f t="shared" si="1"/>
        <v>0.29796681283872772</v>
      </c>
      <c r="G10" s="16">
        <f t="shared" si="2"/>
        <v>6.0947915843442835E-2</v>
      </c>
    </row>
    <row r="11" spans="1:7" x14ac:dyDescent="0.3">
      <c r="A11" s="19">
        <v>10</v>
      </c>
      <c r="B11" s="19">
        <v>115</v>
      </c>
      <c r="C11" s="19">
        <v>21</v>
      </c>
      <c r="E11" s="16">
        <f t="shared" si="0"/>
        <v>0.18260869565217391</v>
      </c>
      <c r="F11" s="16">
        <f t="shared" si="1"/>
        <v>0.29796681283872772</v>
      </c>
      <c r="G11" s="16">
        <f t="shared" si="2"/>
        <v>6.0947915843442835E-2</v>
      </c>
    </row>
    <row r="12" spans="1:7" x14ac:dyDescent="0.3">
      <c r="A12" s="19">
        <v>11</v>
      </c>
      <c r="B12" s="19">
        <v>110</v>
      </c>
      <c r="C12" s="19">
        <v>15</v>
      </c>
      <c r="E12" s="16">
        <f t="shared" si="0"/>
        <v>0.13636363636363635</v>
      </c>
      <c r="F12" s="16">
        <f t="shared" si="1"/>
        <v>0.30063027907152584</v>
      </c>
      <c r="G12" s="16">
        <f t="shared" si="2"/>
        <v>5.8284449610644745E-2</v>
      </c>
    </row>
    <row r="13" spans="1:7" x14ac:dyDescent="0.3">
      <c r="A13" s="19">
        <v>12</v>
      </c>
      <c r="B13" s="19">
        <v>80</v>
      </c>
      <c r="C13" s="19">
        <v>10</v>
      </c>
      <c r="E13" s="16">
        <f t="shared" si="0"/>
        <v>0.125</v>
      </c>
      <c r="F13" s="16">
        <f t="shared" si="1"/>
        <v>0.32154520156993499</v>
      </c>
      <c r="G13" s="16">
        <f t="shared" si="2"/>
        <v>3.7369527112235568E-2</v>
      </c>
    </row>
    <row r="14" spans="1:7" x14ac:dyDescent="0.3">
      <c r="A14" s="19">
        <v>13</v>
      </c>
      <c r="B14" s="19">
        <v>100</v>
      </c>
      <c r="C14" s="19">
        <v>13</v>
      </c>
      <c r="E14" s="16">
        <f t="shared" si="0"/>
        <v>0.13</v>
      </c>
      <c r="F14" s="16">
        <f t="shared" si="1"/>
        <v>0.30654458946893859</v>
      </c>
      <c r="G14" s="16">
        <f t="shared" si="2"/>
        <v>5.237013921323197E-2</v>
      </c>
    </row>
    <row r="15" spans="1:7" x14ac:dyDescent="0.3">
      <c r="A15" s="19">
        <v>14</v>
      </c>
      <c r="B15" s="19">
        <v>90</v>
      </c>
      <c r="C15" s="19">
        <v>23</v>
      </c>
      <c r="E15" s="16">
        <f t="shared" si="0"/>
        <v>0.25555555555555554</v>
      </c>
      <c r="F15" s="16">
        <f t="shared" si="1"/>
        <v>0.31341906197928532</v>
      </c>
      <c r="G15" s="16">
        <f t="shared" si="2"/>
        <v>4.549566670288524E-2</v>
      </c>
    </row>
    <row r="16" spans="1:7" x14ac:dyDescent="0.3">
      <c r="A16" s="19">
        <v>15</v>
      </c>
      <c r="B16" s="19">
        <v>85</v>
      </c>
      <c r="C16" s="19">
        <v>10</v>
      </c>
      <c r="E16" s="16">
        <f t="shared" si="0"/>
        <v>0.11764705882352941</v>
      </c>
      <c r="F16" s="16">
        <f t="shared" si="1"/>
        <v>0.31730281399052451</v>
      </c>
      <c r="G16" s="16">
        <f t="shared" si="2"/>
        <v>4.1611914691646046E-2</v>
      </c>
    </row>
    <row r="17" spans="1:7" x14ac:dyDescent="0.3">
      <c r="A17" s="19">
        <v>16</v>
      </c>
      <c r="B17" s="19">
        <v>105</v>
      </c>
      <c r="C17" s="19">
        <v>18</v>
      </c>
      <c r="E17" s="16">
        <f t="shared" si="0"/>
        <v>0.17142857142857143</v>
      </c>
      <c r="F17" s="16">
        <f t="shared" si="1"/>
        <v>0.30348179661418401</v>
      </c>
      <c r="G17" s="16">
        <f t="shared" si="2"/>
        <v>5.5432932067986565E-2</v>
      </c>
    </row>
    <row r="18" spans="1:7" x14ac:dyDescent="0.3">
      <c r="A18" s="19">
        <v>17</v>
      </c>
      <c r="B18" s="19">
        <v>110</v>
      </c>
      <c r="C18" s="19">
        <v>12</v>
      </c>
      <c r="E18" s="16">
        <f t="shared" si="0"/>
        <v>0.10909090909090909</v>
      </c>
      <c r="F18" s="16">
        <f t="shared" si="1"/>
        <v>0.30063027907152584</v>
      </c>
      <c r="G18" s="16">
        <f t="shared" si="2"/>
        <v>5.8284449610644745E-2</v>
      </c>
    </row>
    <row r="19" spans="1:7" x14ac:dyDescent="0.3">
      <c r="A19" s="19">
        <v>18</v>
      </c>
      <c r="B19" s="19">
        <v>120</v>
      </c>
      <c r="C19" s="19">
        <v>24</v>
      </c>
      <c r="E19" s="16">
        <f t="shared" si="0"/>
        <v>0.2</v>
      </c>
      <c r="F19" s="16">
        <f t="shared" si="1"/>
        <v>0.29547159762985631</v>
      </c>
      <c r="G19" s="16">
        <f t="shared" si="2"/>
        <v>6.3443131052314222E-2</v>
      </c>
    </row>
    <row r="20" spans="1:7" x14ac:dyDescent="0.3">
      <c r="A20" s="19">
        <v>19</v>
      </c>
      <c r="B20" s="19">
        <v>100</v>
      </c>
      <c r="C20" s="19">
        <v>24</v>
      </c>
      <c r="E20" s="16">
        <f t="shared" si="0"/>
        <v>0.24</v>
      </c>
      <c r="F20" s="16">
        <f t="shared" si="1"/>
        <v>0.30654458946893859</v>
      </c>
      <c r="G20" s="16">
        <f t="shared" si="2"/>
        <v>5.237013921323197E-2</v>
      </c>
    </row>
    <row r="21" spans="1:7" x14ac:dyDescent="0.3">
      <c r="A21" s="19">
        <v>20</v>
      </c>
      <c r="B21" s="19">
        <v>120</v>
      </c>
      <c r="C21" s="19">
        <v>10</v>
      </c>
      <c r="E21" s="16">
        <f t="shared" si="0"/>
        <v>8.3333333333333329E-2</v>
      </c>
      <c r="F21" s="16">
        <f t="shared" si="1"/>
        <v>0.29547159762985631</v>
      </c>
      <c r="G21" s="16">
        <f t="shared" si="2"/>
        <v>6.3443131052314222E-2</v>
      </c>
    </row>
    <row r="22" spans="1:7" x14ac:dyDescent="0.3">
      <c r="A22" s="19">
        <v>21</v>
      </c>
      <c r="B22" s="19">
        <v>85</v>
      </c>
      <c r="C22" s="19">
        <v>24</v>
      </c>
      <c r="E22" s="16">
        <f t="shared" si="0"/>
        <v>0.28235294117647058</v>
      </c>
      <c r="F22" s="16">
        <f t="shared" si="1"/>
        <v>0.31730281399052451</v>
      </c>
      <c r="G22" s="16">
        <f t="shared" si="2"/>
        <v>4.1611914691646046E-2</v>
      </c>
    </row>
    <row r="23" spans="1:7" x14ac:dyDescent="0.3">
      <c r="A23" s="19">
        <v>22</v>
      </c>
      <c r="B23" s="19">
        <v>90</v>
      </c>
      <c r="C23" s="19">
        <v>18</v>
      </c>
      <c r="E23" s="16">
        <f t="shared" si="0"/>
        <v>0.2</v>
      </c>
      <c r="F23" s="16">
        <f t="shared" si="1"/>
        <v>0.31341906197928532</v>
      </c>
      <c r="G23" s="16">
        <f t="shared" si="2"/>
        <v>4.549566670288524E-2</v>
      </c>
    </row>
    <row r="24" spans="1:7" x14ac:dyDescent="0.3">
      <c r="A24" s="19">
        <v>23</v>
      </c>
      <c r="B24" s="19">
        <v>85</v>
      </c>
      <c r="C24" s="19">
        <v>13</v>
      </c>
      <c r="E24" s="16">
        <f t="shared" si="0"/>
        <v>0.15294117647058825</v>
      </c>
      <c r="F24" s="16">
        <f t="shared" si="1"/>
        <v>0.31730281399052451</v>
      </c>
      <c r="G24" s="16">
        <f t="shared" si="2"/>
        <v>4.1611914691646046E-2</v>
      </c>
    </row>
    <row r="25" spans="1:7" x14ac:dyDescent="0.3">
      <c r="A25" s="19">
        <v>24</v>
      </c>
      <c r="B25" s="19">
        <v>95</v>
      </c>
      <c r="C25" s="19">
        <v>24</v>
      </c>
      <c r="E25" s="16">
        <f t="shared" si="0"/>
        <v>0.25263157894736843</v>
      </c>
      <c r="F25" s="16">
        <f t="shared" si="1"/>
        <v>0.30984610614883523</v>
      </c>
      <c r="G25" s="16">
        <f t="shared" si="2"/>
        <v>4.9068622533335327E-2</v>
      </c>
    </row>
    <row r="26" spans="1:7" x14ac:dyDescent="0.3">
      <c r="A26" s="19">
        <v>25</v>
      </c>
      <c r="B26" s="19">
        <v>120</v>
      </c>
      <c r="C26" s="19">
        <v>18</v>
      </c>
      <c r="E26" s="16">
        <f t="shared" si="0"/>
        <v>0.15</v>
      </c>
      <c r="F26" s="16">
        <f t="shared" si="1"/>
        <v>0.29547159762985631</v>
      </c>
      <c r="G26" s="16">
        <f t="shared" si="2"/>
        <v>6.3443131052314222E-2</v>
      </c>
    </row>
    <row r="28" spans="1:7" x14ac:dyDescent="0.3">
      <c r="A28" s="21" t="s">
        <v>58</v>
      </c>
    </row>
    <row r="29" spans="1:7" x14ac:dyDescent="0.3">
      <c r="A29" s="22">
        <f>SUM(C2:C26)/SUM(B2:B26)</f>
        <v>0.17945736434108528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735D0-1DE3-4F47-AD30-2D6C4A1DD63C}">
  <dimension ref="A1:S99"/>
  <sheetViews>
    <sheetView topLeftCell="A23" workbookViewId="0">
      <selection activeCell="P101" sqref="P101"/>
    </sheetView>
  </sheetViews>
  <sheetFormatPr defaultRowHeight="14.4" x14ac:dyDescent="0.3"/>
  <sheetData>
    <row r="1" spans="1:19" x14ac:dyDescent="0.3">
      <c r="A1" s="5" t="s">
        <v>16</v>
      </c>
      <c r="B1" s="5"/>
      <c r="C1" s="5"/>
      <c r="E1" s="5" t="s">
        <v>33</v>
      </c>
      <c r="F1" s="5"/>
      <c r="G1" s="5"/>
      <c r="I1" s="5" t="s">
        <v>39</v>
      </c>
      <c r="J1" s="5"/>
      <c r="K1" s="5"/>
      <c r="M1" t="s">
        <v>49</v>
      </c>
      <c r="Q1" t="s">
        <v>53</v>
      </c>
    </row>
    <row r="2" spans="1:19" x14ac:dyDescent="0.3">
      <c r="A2" s="5" t="s">
        <v>19</v>
      </c>
      <c r="B2" s="5"/>
      <c r="C2" s="5"/>
      <c r="E2" s="5" t="s">
        <v>19</v>
      </c>
      <c r="F2" s="5"/>
      <c r="G2" s="5"/>
      <c r="I2" s="5" t="s">
        <v>37</v>
      </c>
      <c r="J2" s="5"/>
      <c r="K2" s="5"/>
    </row>
    <row r="3" spans="1:19" x14ac:dyDescent="0.3">
      <c r="A3" s="4"/>
      <c r="B3" s="4" t="s">
        <v>17</v>
      </c>
      <c r="C3" s="4" t="s">
        <v>18</v>
      </c>
      <c r="E3" s="4"/>
      <c r="F3" s="4" t="s">
        <v>17</v>
      </c>
      <c r="G3" s="4" t="s">
        <v>18</v>
      </c>
      <c r="I3" s="4"/>
      <c r="J3" s="4" t="s">
        <v>17</v>
      </c>
      <c r="K3" s="4" t="s">
        <v>18</v>
      </c>
      <c r="M3" s="4"/>
      <c r="N3" s="4" t="s">
        <v>17</v>
      </c>
      <c r="O3" s="4" t="s">
        <v>18</v>
      </c>
      <c r="Q3" s="4"/>
      <c r="R3" s="4" t="s">
        <v>17</v>
      </c>
      <c r="S3" s="4" t="s">
        <v>18</v>
      </c>
    </row>
    <row r="4" spans="1:19" x14ac:dyDescent="0.3">
      <c r="A4" s="5" t="s">
        <v>8</v>
      </c>
      <c r="B4" s="4">
        <v>0</v>
      </c>
      <c r="C4" s="12">
        <f>'xbar-R'!$B$17</f>
        <v>259.47916666666669</v>
      </c>
      <c r="E4" s="5" t="s">
        <v>8</v>
      </c>
      <c r="F4" s="4">
        <v>0</v>
      </c>
      <c r="G4" s="12">
        <f>'xbar-s'!B17</f>
        <v>259.54861111111114</v>
      </c>
      <c r="I4" s="5" t="s">
        <v>8</v>
      </c>
      <c r="J4" s="4">
        <v>0</v>
      </c>
      <c r="K4" s="12">
        <f>'I-MR'!H9</f>
        <v>259.04000000000002</v>
      </c>
      <c r="M4" s="5" t="s">
        <v>8</v>
      </c>
      <c r="N4" s="4">
        <v>0</v>
      </c>
      <c r="O4" s="4">
        <f>np!$E$2</f>
        <v>3.9166666666666665</v>
      </c>
      <c r="Q4" s="5" t="s">
        <v>8</v>
      </c>
      <c r="R4" s="4">
        <v>0</v>
      </c>
      <c r="S4" s="4">
        <f>'c'!D2</f>
        <v>18.12</v>
      </c>
    </row>
    <row r="5" spans="1:19" x14ac:dyDescent="0.3">
      <c r="A5" s="5"/>
      <c r="B5" s="4">
        <v>12</v>
      </c>
      <c r="C5" s="12">
        <f>C4</f>
        <v>259.47916666666669</v>
      </c>
      <c r="E5" s="5"/>
      <c r="F5" s="4">
        <v>12</v>
      </c>
      <c r="G5" s="12">
        <f>G4</f>
        <v>259.54861111111114</v>
      </c>
      <c r="I5" s="5"/>
      <c r="J5" s="4">
        <v>25</v>
      </c>
      <c r="K5" s="12">
        <f>K4</f>
        <v>259.04000000000002</v>
      </c>
      <c r="M5" s="5"/>
      <c r="N5" s="4">
        <v>25</v>
      </c>
      <c r="O5" s="4">
        <f>O4</f>
        <v>3.9166666666666665</v>
      </c>
      <c r="Q5" s="5"/>
      <c r="R5" s="4">
        <v>25</v>
      </c>
      <c r="S5" s="4">
        <f>S4</f>
        <v>18.12</v>
      </c>
    </row>
    <row r="6" spans="1:19" x14ac:dyDescent="0.3">
      <c r="A6" s="4"/>
      <c r="B6" s="4"/>
      <c r="C6" s="4"/>
      <c r="E6" s="4"/>
      <c r="F6" s="4"/>
      <c r="G6" s="4"/>
      <c r="I6" s="4"/>
      <c r="J6" s="4"/>
      <c r="K6" s="4"/>
      <c r="M6" s="4"/>
      <c r="N6" s="4"/>
      <c r="O6" s="4"/>
      <c r="Q6" s="4"/>
      <c r="R6" s="4"/>
      <c r="S6" s="4"/>
    </row>
    <row r="7" spans="1:19" x14ac:dyDescent="0.3">
      <c r="A7" s="5" t="s">
        <v>13</v>
      </c>
      <c r="B7" s="4">
        <v>0</v>
      </c>
      <c r="C7" s="12">
        <f>'xbar-R'!B18</f>
        <v>273.9376666666667</v>
      </c>
      <c r="E7" s="5" t="s">
        <v>13</v>
      </c>
      <c r="F7" s="4">
        <v>0</v>
      </c>
      <c r="G7" s="12">
        <f>'xbar-s'!B18</f>
        <v>267.90758611144958</v>
      </c>
      <c r="I7" s="5" t="s">
        <v>13</v>
      </c>
      <c r="J7" s="4">
        <f>J4</f>
        <v>0</v>
      </c>
      <c r="K7" s="12">
        <f>'I-MR'!H10</f>
        <v>284.08833333333337</v>
      </c>
      <c r="M7" s="5" t="s">
        <v>13</v>
      </c>
      <c r="N7" s="4">
        <v>0</v>
      </c>
      <c r="O7" s="4">
        <f>np!F4</f>
        <v>9.807146273625678</v>
      </c>
      <c r="Q7" s="5" t="s">
        <v>13</v>
      </c>
      <c r="R7" s="4">
        <v>0</v>
      </c>
      <c r="S7" s="4">
        <f>'c'!E4</f>
        <v>30.89027799227566</v>
      </c>
    </row>
    <row r="8" spans="1:19" x14ac:dyDescent="0.3">
      <c r="A8" s="5"/>
      <c r="B8" s="4">
        <v>12</v>
      </c>
      <c r="C8" s="12">
        <f>C7</f>
        <v>273.9376666666667</v>
      </c>
      <c r="E8" s="5"/>
      <c r="F8" s="4">
        <v>12</v>
      </c>
      <c r="G8" s="12">
        <f>G7</f>
        <v>267.90758611144958</v>
      </c>
      <c r="I8" s="5"/>
      <c r="J8" s="4">
        <f>J5</f>
        <v>25</v>
      </c>
      <c r="K8" s="12">
        <f>K7</f>
        <v>284.08833333333337</v>
      </c>
      <c r="M8" s="5"/>
      <c r="N8" s="4">
        <v>25</v>
      </c>
      <c r="O8" s="4">
        <f>O7</f>
        <v>9.807146273625678</v>
      </c>
      <c r="Q8" s="5"/>
      <c r="R8" s="4">
        <v>25</v>
      </c>
      <c r="S8" s="4">
        <f>S7</f>
        <v>30.89027799227566</v>
      </c>
    </row>
    <row r="9" spans="1:19" x14ac:dyDescent="0.3">
      <c r="A9" s="4"/>
      <c r="B9" s="4"/>
      <c r="C9" s="4"/>
      <c r="E9" s="4"/>
      <c r="F9" s="4"/>
      <c r="G9" s="4"/>
      <c r="I9" s="4"/>
      <c r="J9" s="4"/>
      <c r="K9" s="4"/>
      <c r="M9" s="4"/>
      <c r="N9" s="4"/>
      <c r="O9" s="4"/>
      <c r="Q9" s="4"/>
      <c r="R9" s="4"/>
      <c r="S9" s="4"/>
    </row>
    <row r="10" spans="1:19" x14ac:dyDescent="0.3">
      <c r="A10" s="5" t="s">
        <v>9</v>
      </c>
      <c r="B10" s="4">
        <v>0</v>
      </c>
      <c r="C10" s="12">
        <f>'xbar-R'!B19</f>
        <v>245.0206666666667</v>
      </c>
      <c r="E10" s="5" t="s">
        <v>9</v>
      </c>
      <c r="F10" s="4">
        <v>0</v>
      </c>
      <c r="G10" s="12">
        <f>'xbar-s'!B19</f>
        <v>251.18963611077271</v>
      </c>
      <c r="I10" s="5" t="s">
        <v>9</v>
      </c>
      <c r="J10" s="4">
        <f>J4</f>
        <v>0</v>
      </c>
      <c r="K10" s="12">
        <f>'I-MR'!H11</f>
        <v>233.99166666666667</v>
      </c>
      <c r="M10" s="5" t="s">
        <v>9</v>
      </c>
      <c r="N10" s="4">
        <v>0</v>
      </c>
      <c r="O10" s="4">
        <f>np!F5</f>
        <v>0</v>
      </c>
      <c r="Q10" s="5" t="s">
        <v>9</v>
      </c>
      <c r="R10" s="4">
        <v>0</v>
      </c>
      <c r="S10" s="4">
        <f>'c'!E5</f>
        <v>5.3497220077243419</v>
      </c>
    </row>
    <row r="11" spans="1:19" x14ac:dyDescent="0.3">
      <c r="A11" s="5"/>
      <c r="B11" s="4">
        <v>12</v>
      </c>
      <c r="C11" s="12">
        <f>C10</f>
        <v>245.0206666666667</v>
      </c>
      <c r="E11" s="5"/>
      <c r="F11" s="4">
        <v>12</v>
      </c>
      <c r="G11" s="12">
        <f>G10</f>
        <v>251.18963611077271</v>
      </c>
      <c r="I11" s="5"/>
      <c r="J11" s="4">
        <f>J5</f>
        <v>25</v>
      </c>
      <c r="K11" s="12">
        <f>K10</f>
        <v>233.99166666666667</v>
      </c>
      <c r="M11" s="5"/>
      <c r="N11" s="4">
        <v>25</v>
      </c>
      <c r="O11" s="4">
        <f>O10</f>
        <v>0</v>
      </c>
      <c r="Q11" s="5"/>
      <c r="R11" s="4">
        <v>25</v>
      </c>
      <c r="S11" s="4">
        <f>S10</f>
        <v>5.3497220077243419</v>
      </c>
    </row>
    <row r="12" spans="1:19" x14ac:dyDescent="0.3">
      <c r="A12" s="4"/>
      <c r="B12" s="4"/>
      <c r="C12" s="4"/>
      <c r="E12" s="4"/>
      <c r="F12" s="4"/>
      <c r="G12" s="4"/>
      <c r="I12" s="4"/>
      <c r="J12" s="4"/>
      <c r="K12" s="4"/>
    </row>
    <row r="13" spans="1:19" x14ac:dyDescent="0.3">
      <c r="A13" s="5" t="s">
        <v>14</v>
      </c>
      <c r="B13" s="5"/>
      <c r="C13" s="5"/>
      <c r="E13" s="5" t="s">
        <v>32</v>
      </c>
      <c r="F13" s="5"/>
      <c r="G13" s="5"/>
      <c r="I13" s="5" t="s">
        <v>36</v>
      </c>
      <c r="J13" s="5"/>
      <c r="K13" s="5"/>
    </row>
    <row r="14" spans="1:19" x14ac:dyDescent="0.3">
      <c r="A14" s="4"/>
      <c r="B14" s="4" t="s">
        <v>17</v>
      </c>
      <c r="C14" s="4" t="s">
        <v>18</v>
      </c>
      <c r="E14" s="4"/>
      <c r="F14" s="4" t="s">
        <v>17</v>
      </c>
      <c r="G14" s="4" t="s">
        <v>18</v>
      </c>
      <c r="I14" s="4"/>
      <c r="J14" s="4" t="s">
        <v>17</v>
      </c>
      <c r="K14" s="4" t="s">
        <v>18</v>
      </c>
    </row>
    <row r="15" spans="1:19" x14ac:dyDescent="0.3">
      <c r="A15" s="5" t="s">
        <v>8</v>
      </c>
      <c r="B15" s="4">
        <v>0</v>
      </c>
      <c r="C15" s="12">
        <f>'xbar-R'!C17</f>
        <v>19.833333333333332</v>
      </c>
      <c r="E15" s="5" t="s">
        <v>8</v>
      </c>
      <c r="F15" s="4">
        <v>0</v>
      </c>
      <c r="G15" s="12">
        <f>'xbar-s'!C17</f>
        <v>9.4355739929319551</v>
      </c>
      <c r="I15" s="5" t="s">
        <v>8</v>
      </c>
      <c r="J15" s="4">
        <f>J4</f>
        <v>0</v>
      </c>
      <c r="K15" s="12">
        <f>'I-MR'!I9</f>
        <v>9.4166666666666661</v>
      </c>
    </row>
    <row r="16" spans="1:19" x14ac:dyDescent="0.3">
      <c r="A16" s="5"/>
      <c r="B16" s="4">
        <v>12</v>
      </c>
      <c r="C16" s="12">
        <f>C15</f>
        <v>19.833333333333332</v>
      </c>
      <c r="E16" s="5"/>
      <c r="F16" s="4">
        <v>12</v>
      </c>
      <c r="G16" s="12">
        <f>G15</f>
        <v>9.4355739929319551</v>
      </c>
      <c r="I16" s="5"/>
      <c r="J16" s="4">
        <f>J5</f>
        <v>25</v>
      </c>
      <c r="K16" s="12">
        <f>K15</f>
        <v>9.4166666666666661</v>
      </c>
    </row>
    <row r="17" spans="1:15" x14ac:dyDescent="0.3">
      <c r="A17" s="4"/>
      <c r="B17" s="4"/>
      <c r="C17" s="4"/>
      <c r="E17" s="4"/>
      <c r="F17" s="4"/>
      <c r="G17" s="4"/>
      <c r="I17" s="4"/>
      <c r="J17" s="4"/>
      <c r="K17" s="4"/>
    </row>
    <row r="18" spans="1:15" x14ac:dyDescent="0.3">
      <c r="A18" s="5" t="s">
        <v>13</v>
      </c>
      <c r="B18" s="4">
        <v>0</v>
      </c>
      <c r="C18" s="12">
        <f>'xbar-R'!C18</f>
        <v>45.259666666666668</v>
      </c>
      <c r="E18" s="5" t="s">
        <v>13</v>
      </c>
      <c r="F18" s="4">
        <v>0</v>
      </c>
      <c r="G18" s="12">
        <f>'xbar-s'!C18</f>
        <v>15.535672579362465</v>
      </c>
      <c r="I18" s="5" t="s">
        <v>13</v>
      </c>
      <c r="J18" s="4">
        <f>J4</f>
        <v>0</v>
      </c>
      <c r="K18" s="12">
        <f>'I-MR'!I10</f>
        <v>30.792499999999997</v>
      </c>
    </row>
    <row r="19" spans="1:15" x14ac:dyDescent="0.3">
      <c r="A19" s="5"/>
      <c r="B19" s="4">
        <v>12</v>
      </c>
      <c r="C19" s="12">
        <f>C18</f>
        <v>45.259666666666668</v>
      </c>
      <c r="E19" s="5"/>
      <c r="F19" s="4">
        <v>12</v>
      </c>
      <c r="G19" s="12">
        <f>G18</f>
        <v>15.535672579362465</v>
      </c>
      <c r="I19" s="5"/>
      <c r="J19" s="4">
        <f>J5</f>
        <v>25</v>
      </c>
      <c r="K19" s="12">
        <f>K18</f>
        <v>30.792499999999997</v>
      </c>
    </row>
    <row r="20" spans="1:15" x14ac:dyDescent="0.3">
      <c r="A20" s="4"/>
      <c r="B20" s="4"/>
      <c r="C20" s="4"/>
      <c r="E20" s="4"/>
      <c r="F20" s="4"/>
      <c r="G20" s="4"/>
      <c r="I20" s="4"/>
      <c r="J20" s="4"/>
      <c r="K20" s="4"/>
    </row>
    <row r="21" spans="1:15" x14ac:dyDescent="0.3">
      <c r="A21" s="5" t="s">
        <v>9</v>
      </c>
      <c r="B21" s="4">
        <v>0</v>
      </c>
      <c r="C21" s="12">
        <f>'xbar-R'!C19</f>
        <v>0</v>
      </c>
      <c r="E21" s="5" t="s">
        <v>9</v>
      </c>
      <c r="F21" s="4">
        <v>0</v>
      </c>
      <c r="G21" s="12">
        <f>'xbar-s'!C19</f>
        <v>3.335475406501446</v>
      </c>
      <c r="I21" s="5" t="s">
        <v>9</v>
      </c>
      <c r="J21" s="4">
        <f>J4</f>
        <v>0</v>
      </c>
      <c r="K21" s="12">
        <f>'I-MR'!I11</f>
        <v>0</v>
      </c>
    </row>
    <row r="22" spans="1:15" x14ac:dyDescent="0.3">
      <c r="A22" s="5"/>
      <c r="B22" s="4">
        <v>12</v>
      </c>
      <c r="C22" s="12">
        <f>C21</f>
        <v>0</v>
      </c>
      <c r="E22" s="5"/>
      <c r="F22" s="4">
        <v>12</v>
      </c>
      <c r="G22" s="12">
        <f>G21</f>
        <v>3.335475406501446</v>
      </c>
      <c r="I22" s="5"/>
      <c r="J22" s="4">
        <f>J5</f>
        <v>25</v>
      </c>
      <c r="K22" s="12">
        <f>K21</f>
        <v>0</v>
      </c>
    </row>
    <row r="24" spans="1:15" x14ac:dyDescent="0.3">
      <c r="A24" s="1" t="s">
        <v>45</v>
      </c>
      <c r="B24" s="1"/>
      <c r="C24" s="1"/>
      <c r="D24" s="1"/>
      <c r="E24" s="1"/>
      <c r="F24" s="1"/>
      <c r="G24" s="1"/>
      <c r="H24" s="23"/>
      <c r="I24" s="23"/>
      <c r="J24" s="1" t="s">
        <v>59</v>
      </c>
      <c r="K24" s="1"/>
      <c r="L24" s="1"/>
      <c r="M24" s="1"/>
      <c r="N24" s="1"/>
      <c r="O24" s="1"/>
    </row>
    <row r="25" spans="1:15" x14ac:dyDescent="0.3">
      <c r="B25" s="4"/>
      <c r="C25" s="4" t="s">
        <v>13</v>
      </c>
      <c r="D25" s="4" t="s">
        <v>9</v>
      </c>
      <c r="F25" s="5" t="s">
        <v>8</v>
      </c>
      <c r="G25" s="5"/>
      <c r="J25" s="4"/>
      <c r="K25" s="4" t="s">
        <v>13</v>
      </c>
      <c r="L25" s="4" t="s">
        <v>9</v>
      </c>
      <c r="N25" s="5" t="s">
        <v>8</v>
      </c>
      <c r="O25" s="5"/>
    </row>
    <row r="26" spans="1:15" x14ac:dyDescent="0.3">
      <c r="B26" s="4">
        <v>1</v>
      </c>
      <c r="C26" s="4">
        <v>5.668735041586638E-2</v>
      </c>
      <c r="D26" s="4">
        <v>1.7493913864407799E-2</v>
      </c>
      <c r="F26" s="5">
        <f>p!A29</f>
        <v>3.7090632140137088E-2</v>
      </c>
      <c r="G26" s="5"/>
      <c r="J26" s="4">
        <v>1</v>
      </c>
      <c r="K26" s="4">
        <v>0.32154520156993499</v>
      </c>
      <c r="L26" s="4">
        <v>3.7369527112235568E-2</v>
      </c>
      <c r="N26" s="5"/>
      <c r="O26" s="5"/>
    </row>
    <row r="27" spans="1:15" x14ac:dyDescent="0.3">
      <c r="B27" s="4">
        <v>1.5</v>
      </c>
      <c r="C27" s="4">
        <v>5.668735041586638E-2</v>
      </c>
      <c r="D27" s="4">
        <v>1.7493913864407799E-2</v>
      </c>
      <c r="F27" s="4" t="s">
        <v>17</v>
      </c>
      <c r="G27" s="4" t="s">
        <v>18</v>
      </c>
      <c r="J27" s="4">
        <v>1.5</v>
      </c>
      <c r="K27" s="4">
        <v>0.32154520156993499</v>
      </c>
      <c r="L27" s="4">
        <v>3.7369527112235568E-2</v>
      </c>
      <c r="N27" s="4" t="s">
        <v>17</v>
      </c>
      <c r="O27" s="4" t="s">
        <v>18</v>
      </c>
    </row>
    <row r="28" spans="1:15" x14ac:dyDescent="0.3">
      <c r="B28" s="4">
        <v>1.5</v>
      </c>
      <c r="C28" s="4">
        <v>5.1537899763171691E-2</v>
      </c>
      <c r="D28" s="4">
        <v>2.2643364517102488E-2</v>
      </c>
      <c r="F28" s="4">
        <v>0</v>
      </c>
      <c r="G28" s="4">
        <f>F26</f>
        <v>3.7090632140137088E-2</v>
      </c>
      <c r="J28" s="4">
        <v>1.5</v>
      </c>
      <c r="K28" s="4">
        <v>0.30654458946893859</v>
      </c>
      <c r="L28" s="4">
        <v>5.237013921323197E-2</v>
      </c>
      <c r="N28" s="4">
        <v>0</v>
      </c>
      <c r="O28" s="4">
        <f>u!A29</f>
        <v>0.17945736434108528</v>
      </c>
    </row>
    <row r="29" spans="1:15" x14ac:dyDescent="0.3">
      <c r="B29" s="4">
        <v>2</v>
      </c>
      <c r="C29" s="4">
        <v>5.1537899763171691E-2</v>
      </c>
      <c r="D29" s="4">
        <v>2.2643364517102488E-2</v>
      </c>
      <c r="F29" s="4">
        <v>25</v>
      </c>
      <c r="G29" s="4">
        <f>G28</f>
        <v>3.7090632140137088E-2</v>
      </c>
      <c r="J29" s="4">
        <v>2</v>
      </c>
      <c r="K29" s="4">
        <v>0.30654458946893859</v>
      </c>
      <c r="L29" s="4">
        <v>5.237013921323197E-2</v>
      </c>
      <c r="N29" s="4">
        <v>25</v>
      </c>
      <c r="O29" s="4">
        <f>O28</f>
        <v>0.17945736434108528</v>
      </c>
    </row>
    <row r="30" spans="1:15" x14ac:dyDescent="0.3">
      <c r="B30" s="4">
        <v>2.5</v>
      </c>
      <c r="C30" s="4">
        <v>5.1537899763171691E-2</v>
      </c>
      <c r="D30" s="4">
        <v>2.2643364517102488E-2</v>
      </c>
      <c r="J30" s="4">
        <v>2.5</v>
      </c>
      <c r="K30" s="4">
        <v>0.30654458946893859</v>
      </c>
      <c r="L30" s="4">
        <v>5.237013921323197E-2</v>
      </c>
    </row>
    <row r="31" spans="1:15" x14ac:dyDescent="0.3">
      <c r="B31" s="4">
        <v>2.5</v>
      </c>
      <c r="C31" s="4">
        <v>5.1953909480078407E-2</v>
      </c>
      <c r="D31" s="4">
        <v>2.2227354800195769E-2</v>
      </c>
      <c r="J31" s="4">
        <v>2.5</v>
      </c>
      <c r="K31" s="4">
        <v>0.30348179661418401</v>
      </c>
      <c r="L31" s="4">
        <v>5.5432932067986565E-2</v>
      </c>
    </row>
    <row r="32" spans="1:15" x14ac:dyDescent="0.3">
      <c r="B32" s="4">
        <v>3</v>
      </c>
      <c r="C32" s="4">
        <v>5.1953909480078407E-2</v>
      </c>
      <c r="D32" s="4">
        <v>2.2227354800195769E-2</v>
      </c>
      <c r="J32" s="4">
        <v>3</v>
      </c>
      <c r="K32" s="4">
        <v>0.30348179661418401</v>
      </c>
      <c r="L32" s="4">
        <v>5.5432932067986565E-2</v>
      </c>
    </row>
    <row r="33" spans="2:12" x14ac:dyDescent="0.3">
      <c r="B33" s="4">
        <v>3.5</v>
      </c>
      <c r="C33" s="4">
        <v>5.1953909480078407E-2</v>
      </c>
      <c r="D33" s="4">
        <v>2.2227354800195769E-2</v>
      </c>
      <c r="J33" s="4">
        <v>3.5</v>
      </c>
      <c r="K33" s="4">
        <v>0.30348179661418401</v>
      </c>
      <c r="L33" s="4">
        <v>5.5432932067986565E-2</v>
      </c>
    </row>
    <row r="34" spans="2:12" x14ac:dyDescent="0.3">
      <c r="B34" s="4">
        <v>3.5</v>
      </c>
      <c r="C34" s="4">
        <v>5.3256295196612034E-2</v>
      </c>
      <c r="D34" s="4">
        <v>2.0924969083662141E-2</v>
      </c>
      <c r="J34" s="4">
        <v>3.5</v>
      </c>
      <c r="K34" s="4">
        <v>0.29796681283872772</v>
      </c>
      <c r="L34" s="4">
        <v>6.0947915843442835E-2</v>
      </c>
    </row>
    <row r="35" spans="2:12" x14ac:dyDescent="0.3">
      <c r="B35" s="4">
        <v>4</v>
      </c>
      <c r="C35" s="4">
        <v>5.3256295196612034E-2</v>
      </c>
      <c r="D35" s="4">
        <v>2.0924969083662141E-2</v>
      </c>
      <c r="J35" s="4">
        <v>4</v>
      </c>
      <c r="K35" s="4">
        <v>0.29796681283872772</v>
      </c>
      <c r="L35" s="4">
        <v>6.0947915843442835E-2</v>
      </c>
    </row>
    <row r="36" spans="2:12" x14ac:dyDescent="0.3">
      <c r="B36" s="4">
        <v>4.5</v>
      </c>
      <c r="C36" s="4">
        <v>5.3256295196612034E-2</v>
      </c>
      <c r="D36" s="4">
        <v>2.0924969083662141E-2</v>
      </c>
      <c r="J36" s="4">
        <v>4.5</v>
      </c>
      <c r="K36" s="4">
        <v>0.29796681283872772</v>
      </c>
      <c r="L36" s="4">
        <v>6.0947915843442835E-2</v>
      </c>
    </row>
    <row r="37" spans="2:12" x14ac:dyDescent="0.3">
      <c r="B37" s="4">
        <v>4.5</v>
      </c>
      <c r="C37" s="4">
        <v>5.0402145637150425E-2</v>
      </c>
      <c r="D37" s="4">
        <v>2.3779118643123754E-2</v>
      </c>
      <c r="J37" s="4">
        <v>4.5</v>
      </c>
      <c r="K37" s="4">
        <v>0.29547159762985631</v>
      </c>
      <c r="L37" s="4">
        <v>6.3443131052314222E-2</v>
      </c>
    </row>
    <row r="38" spans="2:12" x14ac:dyDescent="0.3">
      <c r="B38" s="4">
        <v>5</v>
      </c>
      <c r="C38" s="4">
        <v>5.0402145637150425E-2</v>
      </c>
      <c r="D38" s="4">
        <v>2.3779118643123754E-2</v>
      </c>
      <c r="J38" s="4">
        <v>5</v>
      </c>
      <c r="K38" s="4">
        <v>0.29547159762985631</v>
      </c>
      <c r="L38" s="4">
        <v>6.3443131052314222E-2</v>
      </c>
    </row>
    <row r="39" spans="2:12" x14ac:dyDescent="0.3">
      <c r="B39" s="4">
        <v>5.5</v>
      </c>
      <c r="C39" s="4">
        <v>5.0402145637150425E-2</v>
      </c>
      <c r="D39" s="4">
        <v>2.3779118643123754E-2</v>
      </c>
      <c r="J39" s="4">
        <v>5.5</v>
      </c>
      <c r="K39" s="4">
        <v>0.29547159762985631</v>
      </c>
      <c r="L39" s="4">
        <v>6.3443131052314222E-2</v>
      </c>
    </row>
    <row r="40" spans="2:12" x14ac:dyDescent="0.3">
      <c r="B40" s="4">
        <v>5.5</v>
      </c>
      <c r="C40" s="4">
        <v>4.9314984874768E-2</v>
      </c>
      <c r="D40" s="4">
        <v>2.4866279405506172E-2</v>
      </c>
      <c r="F40" s="17"/>
      <c r="G40" s="17"/>
      <c r="H40" s="17"/>
      <c r="I40" s="17"/>
      <c r="J40" s="4">
        <v>5.5</v>
      </c>
      <c r="K40" s="4">
        <v>0.30063027907152584</v>
      </c>
      <c r="L40" s="4">
        <v>5.8284449610644745E-2</v>
      </c>
    </row>
    <row r="41" spans="2:12" x14ac:dyDescent="0.3">
      <c r="B41" s="4">
        <v>6</v>
      </c>
      <c r="C41" s="4">
        <v>4.9314984874768E-2</v>
      </c>
      <c r="D41" s="4">
        <v>2.4866279405506172E-2</v>
      </c>
      <c r="J41" s="4">
        <v>6</v>
      </c>
      <c r="K41" s="4">
        <v>0.30063027907152584</v>
      </c>
      <c r="L41" s="4">
        <v>5.8284449610644745E-2</v>
      </c>
    </row>
    <row r="42" spans="2:12" x14ac:dyDescent="0.3">
      <c r="B42" s="4">
        <v>6.5</v>
      </c>
      <c r="C42" s="4">
        <v>4.9314984874768E-2</v>
      </c>
      <c r="D42" s="4">
        <v>2.4866279405506172E-2</v>
      </c>
      <c r="J42" s="4">
        <v>6.5</v>
      </c>
      <c r="K42" s="4">
        <v>0.30063027907152584</v>
      </c>
      <c r="L42" s="4">
        <v>5.8284449610644745E-2</v>
      </c>
    </row>
    <row r="43" spans="2:12" x14ac:dyDescent="0.3">
      <c r="B43" s="4">
        <v>6.5</v>
      </c>
      <c r="C43" s="4">
        <v>4.9667839651488015E-2</v>
      </c>
      <c r="D43" s="4">
        <v>2.4513424628786161E-2</v>
      </c>
      <c r="J43" s="4">
        <v>6.5</v>
      </c>
      <c r="K43" s="4">
        <v>0.30063027907152584</v>
      </c>
      <c r="L43" s="4">
        <v>5.8284449610644745E-2</v>
      </c>
    </row>
    <row r="44" spans="2:12" x14ac:dyDescent="0.3">
      <c r="B44" s="4">
        <v>7</v>
      </c>
      <c r="C44" s="4">
        <v>4.9667839651488015E-2</v>
      </c>
      <c r="D44" s="4">
        <v>2.4513424628786161E-2</v>
      </c>
      <c r="J44" s="4">
        <v>7</v>
      </c>
      <c r="K44" s="4">
        <v>0.30063027907152584</v>
      </c>
      <c r="L44" s="4">
        <v>5.8284449610644745E-2</v>
      </c>
    </row>
    <row r="45" spans="2:12" x14ac:dyDescent="0.3">
      <c r="B45" s="4">
        <v>7.5</v>
      </c>
      <c r="C45" s="4">
        <v>4.9667839651488015E-2</v>
      </c>
      <c r="D45" s="4">
        <v>2.4513424628786161E-2</v>
      </c>
      <c r="J45" s="4">
        <v>7.5</v>
      </c>
      <c r="K45" s="4">
        <v>0.30063027907152584</v>
      </c>
      <c r="L45" s="4">
        <v>5.8284449610644745E-2</v>
      </c>
    </row>
    <row r="46" spans="2:12" x14ac:dyDescent="0.3">
      <c r="B46" s="4">
        <v>7.5</v>
      </c>
      <c r="C46" s="4">
        <v>4.9480245097380568E-2</v>
      </c>
      <c r="D46" s="4">
        <v>2.4701019182893604E-2</v>
      </c>
      <c r="J46" s="4">
        <v>7.5</v>
      </c>
      <c r="K46" s="4">
        <v>0.29796681283872772</v>
      </c>
      <c r="L46" s="4">
        <v>6.0947915843442835E-2</v>
      </c>
    </row>
    <row r="47" spans="2:12" x14ac:dyDescent="0.3">
      <c r="B47" s="4">
        <v>8</v>
      </c>
      <c r="C47" s="4">
        <v>4.9480245097380568E-2</v>
      </c>
      <c r="D47" s="4">
        <v>2.4701019182893604E-2</v>
      </c>
      <c r="J47" s="4">
        <v>8</v>
      </c>
      <c r="K47" s="4">
        <v>0.29796681283872772</v>
      </c>
      <c r="L47" s="4">
        <v>6.0947915843442835E-2</v>
      </c>
    </row>
    <row r="48" spans="2:12" x14ac:dyDescent="0.3">
      <c r="B48" s="4">
        <v>8.5</v>
      </c>
      <c r="C48" s="4">
        <v>4.9480245097380568E-2</v>
      </c>
      <c r="D48" s="4">
        <v>2.4701019182893604E-2</v>
      </c>
      <c r="J48" s="4">
        <v>8.5</v>
      </c>
      <c r="K48" s="4">
        <v>0.29796681283872772</v>
      </c>
      <c r="L48" s="4">
        <v>6.0947915843442835E-2</v>
      </c>
    </row>
    <row r="49" spans="2:12" x14ac:dyDescent="0.3">
      <c r="B49" s="4">
        <v>8.5</v>
      </c>
      <c r="C49" s="4">
        <v>4.9854506940249482E-2</v>
      </c>
      <c r="D49" s="4">
        <v>2.4326757340024693E-2</v>
      </c>
      <c r="J49" s="4">
        <v>8.5</v>
      </c>
      <c r="K49" s="4">
        <v>0.29796681283872772</v>
      </c>
      <c r="L49" s="4">
        <v>6.0947915843442835E-2</v>
      </c>
    </row>
    <row r="50" spans="2:12" x14ac:dyDescent="0.3">
      <c r="B50" s="4">
        <v>9</v>
      </c>
      <c r="C50" s="4">
        <v>4.9854506940249482E-2</v>
      </c>
      <c r="D50" s="4">
        <v>2.4326757340024693E-2</v>
      </c>
      <c r="J50" s="4">
        <v>9</v>
      </c>
      <c r="K50" s="4">
        <v>0.29796681283872772</v>
      </c>
      <c r="L50" s="4">
        <v>6.0947915843442835E-2</v>
      </c>
    </row>
    <row r="51" spans="2:12" x14ac:dyDescent="0.3">
      <c r="B51" s="4">
        <v>9.5</v>
      </c>
      <c r="C51" s="4">
        <v>4.9854506940249482E-2</v>
      </c>
      <c r="D51" s="4">
        <v>2.4326757340024693E-2</v>
      </c>
      <c r="J51" s="4">
        <v>9.5</v>
      </c>
      <c r="K51" s="4">
        <v>0.29796681283872772</v>
      </c>
      <c r="L51" s="4">
        <v>6.0947915843442835E-2</v>
      </c>
    </row>
    <row r="52" spans="2:12" x14ac:dyDescent="0.3">
      <c r="B52" s="4">
        <v>9.5</v>
      </c>
      <c r="C52" s="4">
        <v>5.0369246061522016E-2</v>
      </c>
      <c r="D52" s="4">
        <v>2.3812018218752163E-2</v>
      </c>
      <c r="J52" s="4">
        <v>9.5</v>
      </c>
      <c r="K52" s="4">
        <v>0.29796681283872772</v>
      </c>
      <c r="L52" s="4">
        <v>6.0947915843442835E-2</v>
      </c>
    </row>
    <row r="53" spans="2:12" x14ac:dyDescent="0.3">
      <c r="B53" s="4">
        <v>10</v>
      </c>
      <c r="C53" s="4">
        <v>5.0369246061522016E-2</v>
      </c>
      <c r="D53" s="4">
        <v>2.3812018218752163E-2</v>
      </c>
      <c r="J53" s="4">
        <v>10</v>
      </c>
      <c r="K53" s="4">
        <v>0.29796681283872772</v>
      </c>
      <c r="L53" s="4">
        <v>6.0947915843442835E-2</v>
      </c>
    </row>
    <row r="54" spans="2:12" x14ac:dyDescent="0.3">
      <c r="B54" s="4">
        <v>10.5</v>
      </c>
      <c r="C54" s="4">
        <v>5.0369246061522016E-2</v>
      </c>
      <c r="D54" s="4">
        <v>2.3812018218752163E-2</v>
      </c>
      <c r="J54" s="4">
        <v>10.5</v>
      </c>
      <c r="K54" s="4">
        <v>0.29796681283872772</v>
      </c>
      <c r="L54" s="4">
        <v>6.0947915843442835E-2</v>
      </c>
    </row>
    <row r="55" spans="2:12" x14ac:dyDescent="0.3">
      <c r="B55" s="4">
        <v>10.5</v>
      </c>
      <c r="C55" s="4">
        <v>4.9483204517692038E-2</v>
      </c>
      <c r="D55" s="4">
        <v>2.4698059762582138E-2</v>
      </c>
      <c r="J55" s="4">
        <v>10.5</v>
      </c>
      <c r="K55" s="4">
        <v>0.30063027907152584</v>
      </c>
      <c r="L55" s="4">
        <v>5.8284449610644745E-2</v>
      </c>
    </row>
    <row r="56" spans="2:12" x14ac:dyDescent="0.3">
      <c r="B56" s="4">
        <v>11</v>
      </c>
      <c r="C56" s="4">
        <v>4.9483204517692038E-2</v>
      </c>
      <c r="D56" s="4">
        <v>2.4698059762582138E-2</v>
      </c>
      <c r="J56" s="4">
        <v>11</v>
      </c>
      <c r="K56" s="4">
        <v>0.30063027907152584</v>
      </c>
      <c r="L56" s="4">
        <v>5.8284449610644745E-2</v>
      </c>
    </row>
    <row r="57" spans="2:12" x14ac:dyDescent="0.3">
      <c r="B57" s="4">
        <v>11.5</v>
      </c>
      <c r="C57" s="4">
        <v>4.9483204517692038E-2</v>
      </c>
      <c r="D57" s="4">
        <v>2.4698059762582138E-2</v>
      </c>
      <c r="J57" s="4">
        <v>11.5</v>
      </c>
      <c r="K57" s="4">
        <v>0.30063027907152584</v>
      </c>
      <c r="L57" s="4">
        <v>5.8284449610644745E-2</v>
      </c>
    </row>
    <row r="58" spans="2:12" x14ac:dyDescent="0.3">
      <c r="B58" s="4">
        <v>11.5</v>
      </c>
      <c r="C58" s="4">
        <v>5.1556699078376178E-2</v>
      </c>
      <c r="D58" s="4">
        <v>2.2624565201898001E-2</v>
      </c>
      <c r="J58" s="4">
        <v>11.5</v>
      </c>
      <c r="K58" s="4">
        <v>0.32154520156993499</v>
      </c>
      <c r="L58" s="4">
        <v>3.7369527112235568E-2</v>
      </c>
    </row>
    <row r="59" spans="2:12" x14ac:dyDescent="0.3">
      <c r="B59" s="4">
        <v>12</v>
      </c>
      <c r="C59" s="4">
        <v>5.1556699078376178E-2</v>
      </c>
      <c r="D59" s="4">
        <v>2.2624565201898001E-2</v>
      </c>
      <c r="J59" s="4">
        <v>12</v>
      </c>
      <c r="K59" s="4">
        <v>0.32154520156993499</v>
      </c>
      <c r="L59" s="4">
        <v>3.7369527112235568E-2</v>
      </c>
    </row>
    <row r="60" spans="2:12" x14ac:dyDescent="0.3">
      <c r="B60" s="4">
        <v>12.5</v>
      </c>
      <c r="C60" s="4">
        <v>5.1556699078376178E-2</v>
      </c>
      <c r="D60" s="4">
        <v>2.2624565201898001E-2</v>
      </c>
      <c r="J60" s="4">
        <v>12.5</v>
      </c>
      <c r="K60" s="4">
        <v>0.32154520156993499</v>
      </c>
      <c r="L60" s="4">
        <v>3.7369527112235568E-2</v>
      </c>
    </row>
    <row r="61" spans="2:12" x14ac:dyDescent="0.3">
      <c r="B61" s="4">
        <v>12.5</v>
      </c>
      <c r="C61" s="4">
        <v>5.273105157789254E-2</v>
      </c>
      <c r="D61" s="4">
        <v>2.1450212702381635E-2</v>
      </c>
      <c r="J61" s="4">
        <v>12.5</v>
      </c>
      <c r="K61" s="4">
        <v>0.30654458946893859</v>
      </c>
      <c r="L61" s="4">
        <v>5.237013921323197E-2</v>
      </c>
    </row>
    <row r="62" spans="2:12" x14ac:dyDescent="0.3">
      <c r="B62" s="4">
        <v>13</v>
      </c>
      <c r="C62" s="4">
        <v>5.273105157789254E-2</v>
      </c>
      <c r="D62" s="4">
        <v>2.1450212702381635E-2</v>
      </c>
      <c r="J62" s="4">
        <v>13</v>
      </c>
      <c r="K62" s="4">
        <v>0.30654458946893859</v>
      </c>
      <c r="L62" s="4">
        <v>5.237013921323197E-2</v>
      </c>
    </row>
    <row r="63" spans="2:12" x14ac:dyDescent="0.3">
      <c r="B63" s="4">
        <v>13.5</v>
      </c>
      <c r="C63" s="4">
        <v>5.273105157789254E-2</v>
      </c>
      <c r="D63" s="4">
        <v>2.1450212702381635E-2</v>
      </c>
      <c r="J63" s="4">
        <v>13.5</v>
      </c>
      <c r="K63" s="4">
        <v>0.30654458946893859</v>
      </c>
      <c r="L63" s="4">
        <v>5.237013921323197E-2</v>
      </c>
    </row>
    <row r="64" spans="2:12" x14ac:dyDescent="0.3">
      <c r="B64" s="4">
        <v>13.5</v>
      </c>
      <c r="C64" s="4">
        <v>5.0620196795989891E-2</v>
      </c>
      <c r="D64" s="4">
        <v>2.3561067484284281E-2</v>
      </c>
      <c r="J64" s="4">
        <v>13.5</v>
      </c>
      <c r="K64" s="4">
        <v>0.31341906197928532</v>
      </c>
      <c r="L64" s="4">
        <v>4.549566670288524E-2</v>
      </c>
    </row>
    <row r="65" spans="2:12" x14ac:dyDescent="0.3">
      <c r="B65" s="4">
        <v>14</v>
      </c>
      <c r="C65" s="4">
        <v>5.0620196795989891E-2</v>
      </c>
      <c r="D65" s="4">
        <v>2.3561067484284281E-2</v>
      </c>
      <c r="J65" s="4">
        <v>14</v>
      </c>
      <c r="K65" s="4">
        <v>0.31341906197928532</v>
      </c>
      <c r="L65" s="4">
        <v>4.549566670288524E-2</v>
      </c>
    </row>
    <row r="66" spans="2:12" x14ac:dyDescent="0.3">
      <c r="B66" s="4">
        <v>14.5</v>
      </c>
      <c r="C66" s="4">
        <v>5.0620196795989891E-2</v>
      </c>
      <c r="D66" s="4">
        <v>2.3561067484284281E-2</v>
      </c>
      <c r="J66" s="4">
        <v>14.5</v>
      </c>
      <c r="K66" s="4">
        <v>0.31341906197928532</v>
      </c>
      <c r="L66" s="4">
        <v>4.549566670288524E-2</v>
      </c>
    </row>
    <row r="67" spans="2:12" x14ac:dyDescent="0.3">
      <c r="B67" s="4">
        <v>14.5</v>
      </c>
      <c r="C67" s="4">
        <v>5.0890021128435756E-2</v>
      </c>
      <c r="D67" s="4">
        <v>2.3291243151838417E-2</v>
      </c>
      <c r="J67" s="4">
        <v>14.5</v>
      </c>
      <c r="K67" s="4">
        <v>0.31730281399052451</v>
      </c>
      <c r="L67" s="4">
        <v>4.1611914691646046E-2</v>
      </c>
    </row>
    <row r="68" spans="2:12" x14ac:dyDescent="0.3">
      <c r="B68" s="4">
        <v>15</v>
      </c>
      <c r="C68" s="4">
        <v>5.0890021128435756E-2</v>
      </c>
      <c r="D68" s="4">
        <v>2.3291243151838417E-2</v>
      </c>
      <c r="J68" s="4">
        <v>15</v>
      </c>
      <c r="K68" s="4">
        <v>0.31730281399052451</v>
      </c>
      <c r="L68" s="4">
        <v>4.1611914691646046E-2</v>
      </c>
    </row>
    <row r="69" spans="2:12" x14ac:dyDescent="0.3">
      <c r="B69" s="4">
        <v>15.5</v>
      </c>
      <c r="C69" s="4">
        <v>5.0890021128435756E-2</v>
      </c>
      <c r="D69" s="4">
        <v>2.3291243151838417E-2</v>
      </c>
      <c r="J69" s="4">
        <v>15.5</v>
      </c>
      <c r="K69" s="4">
        <v>0.31730281399052451</v>
      </c>
      <c r="L69" s="4">
        <v>4.1611914691646046E-2</v>
      </c>
    </row>
    <row r="70" spans="2:12" x14ac:dyDescent="0.3">
      <c r="B70" s="4">
        <v>15.5</v>
      </c>
      <c r="C70" s="4">
        <v>5.5446371859297613E-2</v>
      </c>
      <c r="D70" s="4">
        <v>1.8734892420976566E-2</v>
      </c>
      <c r="J70" s="4">
        <v>15.5</v>
      </c>
      <c r="K70" s="4">
        <v>0.30348179661418401</v>
      </c>
      <c r="L70" s="4">
        <v>5.5432932067986565E-2</v>
      </c>
    </row>
    <row r="71" spans="2:12" x14ac:dyDescent="0.3">
      <c r="B71" s="4">
        <v>16</v>
      </c>
      <c r="C71" s="4">
        <v>5.5446371859297613E-2</v>
      </c>
      <c r="D71" s="4">
        <v>1.8734892420976566E-2</v>
      </c>
      <c r="J71" s="4">
        <v>16</v>
      </c>
      <c r="K71" s="4">
        <v>0.30348179661418401</v>
      </c>
      <c r="L71" s="4">
        <v>5.5432932067986565E-2</v>
      </c>
    </row>
    <row r="72" spans="2:12" x14ac:dyDescent="0.3">
      <c r="B72" s="4">
        <v>16.5</v>
      </c>
      <c r="C72" s="4">
        <v>5.5446371859297613E-2</v>
      </c>
      <c r="D72" s="4">
        <v>1.8734892420976566E-2</v>
      </c>
      <c r="J72" s="4">
        <v>16.5</v>
      </c>
      <c r="K72" s="4">
        <v>0.30348179661418401</v>
      </c>
      <c r="L72" s="4">
        <v>5.5432932067986565E-2</v>
      </c>
    </row>
    <row r="73" spans="2:12" x14ac:dyDescent="0.3">
      <c r="B73" s="4">
        <v>16.5</v>
      </c>
      <c r="C73" s="4">
        <v>5.6191720957693078E-2</v>
      </c>
      <c r="D73" s="4">
        <v>1.7989543322581101E-2</v>
      </c>
      <c r="J73" s="4">
        <v>16.5</v>
      </c>
      <c r="K73" s="4">
        <v>0.30063027907152584</v>
      </c>
      <c r="L73" s="4">
        <v>5.8284449610644745E-2</v>
      </c>
    </row>
    <row r="74" spans="2:12" x14ac:dyDescent="0.3">
      <c r="B74" s="4">
        <v>17</v>
      </c>
      <c r="C74" s="4">
        <v>5.6191720957693078E-2</v>
      </c>
      <c r="D74" s="4">
        <v>1.7989543322581101E-2</v>
      </c>
      <c r="J74" s="4">
        <v>17</v>
      </c>
      <c r="K74" s="4">
        <v>0.30063027907152584</v>
      </c>
      <c r="L74" s="4">
        <v>5.8284449610644745E-2</v>
      </c>
    </row>
    <row r="75" spans="2:12" x14ac:dyDescent="0.3">
      <c r="B75" s="4">
        <v>17.5</v>
      </c>
      <c r="C75" s="4">
        <v>5.6191720957693078E-2</v>
      </c>
      <c r="D75" s="4">
        <v>1.7989543322581101E-2</v>
      </c>
      <c r="J75" s="4">
        <v>17.5</v>
      </c>
      <c r="K75" s="4">
        <v>0.30063027907152584</v>
      </c>
      <c r="L75" s="4">
        <v>5.8284449610644745E-2</v>
      </c>
    </row>
    <row r="76" spans="2:12" x14ac:dyDescent="0.3">
      <c r="B76" s="4">
        <v>17.5</v>
      </c>
      <c r="C76" s="4">
        <v>5.3911829739274449E-2</v>
      </c>
      <c r="D76" s="4">
        <v>2.0269434540999727E-2</v>
      </c>
      <c r="J76" s="4">
        <v>17.5</v>
      </c>
      <c r="K76" s="4">
        <v>0.29547159762985631</v>
      </c>
      <c r="L76" s="4">
        <v>6.3443131052314222E-2</v>
      </c>
    </row>
    <row r="77" spans="2:12" x14ac:dyDescent="0.3">
      <c r="B77" s="4">
        <v>18</v>
      </c>
      <c r="C77" s="4">
        <v>5.3911829739274449E-2</v>
      </c>
      <c r="D77" s="4">
        <v>2.0269434540999727E-2</v>
      </c>
      <c r="J77" s="4">
        <v>18</v>
      </c>
      <c r="K77" s="4">
        <v>0.29547159762985631</v>
      </c>
      <c r="L77" s="4">
        <v>6.3443131052314222E-2</v>
      </c>
    </row>
    <row r="78" spans="2:12" x14ac:dyDescent="0.3">
      <c r="B78" s="4">
        <v>18.5</v>
      </c>
      <c r="C78" s="4">
        <v>5.3911829739274449E-2</v>
      </c>
      <c r="D78" s="4">
        <v>2.0269434540999727E-2</v>
      </c>
      <c r="J78" s="4">
        <v>18.5</v>
      </c>
      <c r="K78" s="4">
        <v>0.29547159762985631</v>
      </c>
      <c r="L78" s="4">
        <v>6.3443131052314222E-2</v>
      </c>
    </row>
    <row r="79" spans="2:12" x14ac:dyDescent="0.3">
      <c r="B79" s="4">
        <v>18.5</v>
      </c>
      <c r="C79" s="4">
        <v>5.1509837708274192E-2</v>
      </c>
      <c r="D79" s="4">
        <v>2.2671426571999987E-2</v>
      </c>
      <c r="J79" s="4">
        <v>18.5</v>
      </c>
      <c r="K79" s="4">
        <v>0.30654458946893859</v>
      </c>
      <c r="L79" s="4">
        <v>5.237013921323197E-2</v>
      </c>
    </row>
    <row r="80" spans="2:12" x14ac:dyDescent="0.3">
      <c r="B80" s="4">
        <v>19</v>
      </c>
      <c r="C80" s="4">
        <v>5.1509837708274192E-2</v>
      </c>
      <c r="D80" s="4">
        <v>2.2671426571999987E-2</v>
      </c>
      <c r="J80" s="4">
        <v>19</v>
      </c>
      <c r="K80" s="4">
        <v>0.30654458946893859</v>
      </c>
      <c r="L80" s="4">
        <v>5.237013921323197E-2</v>
      </c>
    </row>
    <row r="81" spans="2:12" x14ac:dyDescent="0.3">
      <c r="B81" s="4">
        <v>19.5</v>
      </c>
      <c r="C81" s="4">
        <v>5.1509837708274192E-2</v>
      </c>
      <c r="D81" s="4">
        <v>2.2671426571999987E-2</v>
      </c>
      <c r="J81" s="4">
        <v>19.5</v>
      </c>
      <c r="K81" s="4">
        <v>0.30654458946893859</v>
      </c>
      <c r="L81" s="4">
        <v>5.237013921323197E-2</v>
      </c>
    </row>
    <row r="82" spans="2:12" x14ac:dyDescent="0.3">
      <c r="B82" s="4">
        <v>19.5</v>
      </c>
      <c r="C82" s="4">
        <v>5.2590144026183991E-2</v>
      </c>
      <c r="D82" s="4">
        <v>2.1591120254090181E-2</v>
      </c>
      <c r="J82" s="4">
        <v>19.5</v>
      </c>
      <c r="K82" s="4">
        <v>0.29547159762985631</v>
      </c>
      <c r="L82" s="4">
        <v>6.3443131052314222E-2</v>
      </c>
    </row>
    <row r="83" spans="2:12" x14ac:dyDescent="0.3">
      <c r="B83" s="4">
        <v>20</v>
      </c>
      <c r="C83" s="4">
        <v>5.2590144026183991E-2</v>
      </c>
      <c r="D83" s="4">
        <v>2.1591120254090181E-2</v>
      </c>
      <c r="J83" s="4">
        <v>20</v>
      </c>
      <c r="K83" s="4">
        <v>0.29547159762985631</v>
      </c>
      <c r="L83" s="4">
        <v>6.3443131052314222E-2</v>
      </c>
    </row>
    <row r="84" spans="2:12" x14ac:dyDescent="0.3">
      <c r="B84" s="4">
        <v>20.5</v>
      </c>
      <c r="C84" s="4">
        <v>5.2590144026183991E-2</v>
      </c>
      <c r="D84" s="4">
        <v>2.1591120254090181E-2</v>
      </c>
      <c r="J84" s="4">
        <v>20.5</v>
      </c>
      <c r="K84" s="4">
        <v>0.29547159762985631</v>
      </c>
      <c r="L84" s="4">
        <v>6.3443131052314222E-2</v>
      </c>
    </row>
    <row r="85" spans="2:12" x14ac:dyDescent="0.3">
      <c r="B85" s="4">
        <v>20.5</v>
      </c>
      <c r="C85" s="4">
        <v>5.4223853209938944E-2</v>
      </c>
      <c r="D85" s="4">
        <v>1.9957411070335229E-2</v>
      </c>
      <c r="J85" s="4">
        <v>20.5</v>
      </c>
      <c r="K85" s="4">
        <v>0.31730281399052451</v>
      </c>
      <c r="L85" s="4">
        <v>4.1611914691646046E-2</v>
      </c>
    </row>
    <row r="86" spans="2:12" x14ac:dyDescent="0.3">
      <c r="B86" s="4">
        <v>21</v>
      </c>
      <c r="C86" s="4">
        <v>5.4223853209938944E-2</v>
      </c>
      <c r="D86" s="4">
        <v>1.9957411070335229E-2</v>
      </c>
      <c r="J86" s="4">
        <v>21</v>
      </c>
      <c r="K86" s="4">
        <v>0.31730281399052451</v>
      </c>
      <c r="L86" s="4">
        <v>4.1611914691646046E-2</v>
      </c>
    </row>
    <row r="87" spans="2:12" x14ac:dyDescent="0.3">
      <c r="B87" s="4">
        <v>21.5</v>
      </c>
      <c r="C87" s="4">
        <v>5.4223853209938944E-2</v>
      </c>
      <c r="D87" s="4">
        <v>1.9957411070335229E-2</v>
      </c>
      <c r="J87" s="4">
        <v>21.5</v>
      </c>
      <c r="K87" s="4">
        <v>0.31730281399052451</v>
      </c>
      <c r="L87" s="4">
        <v>4.1611914691646046E-2</v>
      </c>
    </row>
    <row r="88" spans="2:12" x14ac:dyDescent="0.3">
      <c r="B88" s="4">
        <v>21.5</v>
      </c>
      <c r="C88" s="4">
        <v>4.9900034281538233E-2</v>
      </c>
      <c r="D88" s="4">
        <v>2.4281229998735943E-2</v>
      </c>
      <c r="J88" s="4">
        <v>21.5</v>
      </c>
      <c r="K88" s="4">
        <v>0.31341906197928532</v>
      </c>
      <c r="L88" s="4">
        <v>4.549566670288524E-2</v>
      </c>
    </row>
    <row r="89" spans="2:12" x14ac:dyDescent="0.3">
      <c r="B89" s="4">
        <v>22</v>
      </c>
      <c r="C89" s="4">
        <v>4.9900034281538233E-2</v>
      </c>
      <c r="D89" s="4">
        <v>2.4281229998735943E-2</v>
      </c>
      <c r="J89" s="4">
        <v>22</v>
      </c>
      <c r="K89" s="4">
        <v>0.31341906197928532</v>
      </c>
      <c r="L89" s="4">
        <v>4.549566670288524E-2</v>
      </c>
    </row>
    <row r="90" spans="2:12" x14ac:dyDescent="0.3">
      <c r="B90" s="4">
        <v>22.5</v>
      </c>
      <c r="C90" s="4">
        <v>4.9900034281538233E-2</v>
      </c>
      <c r="D90" s="4">
        <v>2.4281229998735943E-2</v>
      </c>
      <c r="J90" s="4">
        <v>22.5</v>
      </c>
      <c r="K90" s="4">
        <v>0.31341906197928532</v>
      </c>
      <c r="L90" s="4">
        <v>4.549566670288524E-2</v>
      </c>
    </row>
    <row r="91" spans="2:12" x14ac:dyDescent="0.3">
      <c r="B91" s="4">
        <v>22.5</v>
      </c>
      <c r="C91" s="4">
        <v>5.0271991917596764E-2</v>
      </c>
      <c r="D91" s="4">
        <v>2.3909272362677408E-2</v>
      </c>
      <c r="J91" s="4">
        <v>22.5</v>
      </c>
      <c r="K91" s="4">
        <v>0.31730281399052451</v>
      </c>
      <c r="L91" s="4">
        <v>4.1611914691646046E-2</v>
      </c>
    </row>
    <row r="92" spans="2:12" x14ac:dyDescent="0.3">
      <c r="B92" s="4">
        <v>23</v>
      </c>
      <c r="C92" s="4">
        <v>5.0271991917596764E-2</v>
      </c>
      <c r="D92" s="4">
        <v>2.3909272362677408E-2</v>
      </c>
      <c r="J92" s="4">
        <v>23</v>
      </c>
      <c r="K92" s="4">
        <v>0.31730281399052451</v>
      </c>
      <c r="L92" s="4">
        <v>4.1611914691646046E-2</v>
      </c>
    </row>
    <row r="93" spans="2:12" x14ac:dyDescent="0.3">
      <c r="B93" s="4">
        <v>23.5</v>
      </c>
      <c r="C93" s="4">
        <v>5.0271991917596764E-2</v>
      </c>
      <c r="D93" s="4">
        <v>2.3909272362677408E-2</v>
      </c>
      <c r="J93" s="4">
        <v>23.5</v>
      </c>
      <c r="K93" s="4">
        <v>0.31730281399052451</v>
      </c>
      <c r="L93" s="4">
        <v>4.1611914691646046E-2</v>
      </c>
    </row>
    <row r="94" spans="2:12" x14ac:dyDescent="0.3">
      <c r="B94" s="4">
        <v>23.5</v>
      </c>
      <c r="C94" s="4">
        <v>5.0405816259996149E-2</v>
      </c>
      <c r="D94" s="4">
        <v>2.3775448020278027E-2</v>
      </c>
      <c r="J94" s="4">
        <v>23.5</v>
      </c>
      <c r="K94" s="4">
        <v>0.30984610614883523</v>
      </c>
      <c r="L94" s="4">
        <v>4.9068622533335327E-2</v>
      </c>
    </row>
    <row r="95" spans="2:12" x14ac:dyDescent="0.3">
      <c r="B95" s="4">
        <v>24</v>
      </c>
      <c r="C95" s="4">
        <v>5.0405816259996149E-2</v>
      </c>
      <c r="D95" s="4">
        <v>2.3775448020278027E-2</v>
      </c>
      <c r="J95" s="4">
        <v>24</v>
      </c>
      <c r="K95" s="4">
        <v>0.30984610614883523</v>
      </c>
      <c r="L95" s="4">
        <v>4.9068622533335327E-2</v>
      </c>
    </row>
    <row r="96" spans="2:12" x14ac:dyDescent="0.3">
      <c r="B96" s="4">
        <v>24.5</v>
      </c>
      <c r="C96" s="4">
        <v>5.0405816259996149E-2</v>
      </c>
      <c r="D96" s="4">
        <v>2.3775448020278027E-2</v>
      </c>
      <c r="J96" s="4">
        <v>24.5</v>
      </c>
      <c r="K96" s="4">
        <v>0.30984610614883523</v>
      </c>
      <c r="L96" s="4">
        <v>4.9068622533335327E-2</v>
      </c>
    </row>
    <row r="97" spans="2:12" x14ac:dyDescent="0.3">
      <c r="B97" s="4">
        <v>24.5</v>
      </c>
      <c r="C97" s="4">
        <v>5.1817892896919793E-2</v>
      </c>
      <c r="D97" s="4">
        <v>2.2363371383354379E-2</v>
      </c>
      <c r="J97" s="4">
        <v>24.5</v>
      </c>
      <c r="K97" s="4">
        <v>0.29547159762985631</v>
      </c>
      <c r="L97" s="4">
        <v>6.3443131052314222E-2</v>
      </c>
    </row>
    <row r="98" spans="2:12" x14ac:dyDescent="0.3">
      <c r="B98" s="4">
        <v>25</v>
      </c>
      <c r="C98" s="4">
        <v>5.1817892896919793E-2</v>
      </c>
      <c r="D98" s="4">
        <v>2.2363371383354379E-2</v>
      </c>
      <c r="J98" s="4">
        <v>25</v>
      </c>
      <c r="K98" s="4">
        <v>0.29547159762985631</v>
      </c>
      <c r="L98" s="4">
        <v>6.3443131052314222E-2</v>
      </c>
    </row>
    <row r="99" spans="2:12" x14ac:dyDescent="0.3">
      <c r="B99" s="4">
        <v>25.5</v>
      </c>
      <c r="C99" s="4">
        <v>5.1817892896919793E-2</v>
      </c>
      <c r="D99" s="4">
        <v>2.2363371383354379E-2</v>
      </c>
      <c r="J99" s="4">
        <v>25.5</v>
      </c>
      <c r="K99" s="4">
        <v>0.29547159762985631</v>
      </c>
      <c r="L99" s="4">
        <v>6.3443131052314222E-2</v>
      </c>
    </row>
  </sheetData>
  <sortState xmlns:xlrd2="http://schemas.microsoft.com/office/spreadsheetml/2017/richdata2" ref="B26:C99">
    <sortCondition ref="B26:B99"/>
  </sortState>
  <mergeCells count="39">
    <mergeCell ref="N25:O25"/>
    <mergeCell ref="N26:O26"/>
    <mergeCell ref="M4:M5"/>
    <mergeCell ref="Q4:Q5"/>
    <mergeCell ref="Q7:Q8"/>
    <mergeCell ref="Q10:Q11"/>
    <mergeCell ref="A24:G24"/>
    <mergeCell ref="J24:O24"/>
    <mergeCell ref="I18:I19"/>
    <mergeCell ref="I21:I22"/>
    <mergeCell ref="F25:G25"/>
    <mergeCell ref="F26:G26"/>
    <mergeCell ref="M7:M8"/>
    <mergeCell ref="M10:M11"/>
    <mergeCell ref="E15:E16"/>
    <mergeCell ref="E18:E19"/>
    <mergeCell ref="E21:E22"/>
    <mergeCell ref="I1:K1"/>
    <mergeCell ref="I2:K2"/>
    <mergeCell ref="I4:I5"/>
    <mergeCell ref="I7:I8"/>
    <mergeCell ref="I10:I11"/>
    <mergeCell ref="I13:K13"/>
    <mergeCell ref="I15:I16"/>
    <mergeCell ref="A13:C13"/>
    <mergeCell ref="A15:A16"/>
    <mergeCell ref="A18:A19"/>
    <mergeCell ref="A21:A22"/>
    <mergeCell ref="E1:G1"/>
    <mergeCell ref="E2:G2"/>
    <mergeCell ref="E4:E5"/>
    <mergeCell ref="E7:E8"/>
    <mergeCell ref="E10:E11"/>
    <mergeCell ref="E13:G13"/>
    <mergeCell ref="A1:C1"/>
    <mergeCell ref="A2:C2"/>
    <mergeCell ref="A4:A5"/>
    <mergeCell ref="A7:A8"/>
    <mergeCell ref="A10:A1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xbar-R</vt:lpstr>
      <vt:lpstr>xbar-s</vt:lpstr>
      <vt:lpstr>I-MR</vt:lpstr>
      <vt:lpstr>p</vt:lpstr>
      <vt:lpstr>np</vt:lpstr>
      <vt:lpstr>c</vt:lpstr>
      <vt:lpstr>u</vt:lpstr>
      <vt:lpstr>Additional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Velizar</dc:creator>
  <cp:lastModifiedBy>Velizar</cp:lastModifiedBy>
  <dcterms:created xsi:type="dcterms:W3CDTF">2022-01-30T10:05:28Z</dcterms:created>
  <dcterms:modified xsi:type="dcterms:W3CDTF">2022-01-30T13:11:34Z</dcterms:modified>
</cp:coreProperties>
</file>